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emik\Desktop\"/>
    </mc:Choice>
  </mc:AlternateContent>
  <xr:revisionPtr revIDLastSave="0" documentId="13_ncr:1_{F8E5EE02-E13B-4E61-BA5C-0FAFD40F073C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2020 Q1" sheetId="1" r:id="rId1"/>
    <sheet name="2020 Q2" sheetId="3" r:id="rId2"/>
    <sheet name="2020 Half Year" sheetId="5" r:id="rId3"/>
    <sheet name="(Q1-Q4) 2019 summary" sheetId="6" r:id="rId4"/>
    <sheet name="Total revenue available" sheetId="7" r:id="rId5"/>
  </sheets>
  <definedNames>
    <definedName name="_xlnm.Print_Area" localSheetId="3">'(Q1-Q4) 2019 summary'!$A$1:$F$41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5" i="3" l="1"/>
  <c r="K6" i="3"/>
  <c r="K7" i="3"/>
  <c r="K8" i="3"/>
  <c r="K9" i="3"/>
  <c r="K10" i="3"/>
  <c r="K11" i="3"/>
  <c r="K12" i="3"/>
  <c r="K13" i="3"/>
  <c r="K14" i="3"/>
  <c r="K15" i="3"/>
  <c r="K16" i="3"/>
  <c r="K17" i="3"/>
  <c r="K18" i="3"/>
  <c r="K19" i="3"/>
  <c r="K20" i="3"/>
  <c r="K21" i="3"/>
  <c r="K22" i="3"/>
  <c r="K23" i="3"/>
  <c r="K24" i="3"/>
  <c r="K25" i="3"/>
  <c r="K26" i="3"/>
  <c r="K27" i="3"/>
  <c r="K28" i="3"/>
  <c r="K29" i="3"/>
  <c r="K30" i="3"/>
  <c r="K31" i="3"/>
  <c r="K32" i="3"/>
  <c r="K33" i="3"/>
  <c r="K34" i="3"/>
  <c r="K35" i="3"/>
  <c r="K36" i="3"/>
  <c r="K37" i="3"/>
  <c r="K38" i="3"/>
  <c r="K39" i="3"/>
  <c r="K40" i="3"/>
  <c r="K41" i="3"/>
  <c r="K4" i="3"/>
  <c r="K5" i="1" l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" i="1"/>
  <c r="I4" i="7" l="1"/>
  <c r="I5" i="7"/>
  <c r="I6" i="7"/>
  <c r="I7" i="7"/>
  <c r="I8" i="7"/>
  <c r="I9" i="7"/>
  <c r="I10" i="7"/>
  <c r="I11" i="7"/>
  <c r="I12" i="7"/>
  <c r="I13" i="7"/>
  <c r="I14" i="7"/>
  <c r="I15" i="7"/>
  <c r="I16" i="7"/>
  <c r="I17" i="7"/>
  <c r="I18" i="7"/>
  <c r="I19" i="7"/>
  <c r="I20" i="7"/>
  <c r="I21" i="7"/>
  <c r="I22" i="7"/>
  <c r="I23" i="7"/>
  <c r="I24" i="7"/>
  <c r="I25" i="7"/>
  <c r="I26" i="7"/>
  <c r="I27" i="7"/>
  <c r="I28" i="7"/>
  <c r="I29" i="7"/>
  <c r="I30" i="7"/>
  <c r="I31" i="7"/>
  <c r="I32" i="7"/>
  <c r="I33" i="7"/>
  <c r="I34" i="7"/>
  <c r="I35" i="7"/>
  <c r="I36" i="7"/>
  <c r="I37" i="7"/>
  <c r="I38" i="7"/>
  <c r="I39" i="7"/>
  <c r="I3" i="7"/>
  <c r="J41" i="3"/>
  <c r="J5" i="3"/>
  <c r="J6" i="3"/>
  <c r="J7" i="3"/>
  <c r="J8" i="3"/>
  <c r="J9" i="3"/>
  <c r="J10" i="3"/>
  <c r="J11" i="3"/>
  <c r="J12" i="3"/>
  <c r="J13" i="3"/>
  <c r="J14" i="3"/>
  <c r="J15" i="3"/>
  <c r="J16" i="3"/>
  <c r="J17" i="3"/>
  <c r="J18" i="3"/>
  <c r="J19" i="3"/>
  <c r="J20" i="3"/>
  <c r="J21" i="3"/>
  <c r="J22" i="3"/>
  <c r="J23" i="3"/>
  <c r="J24" i="3"/>
  <c r="J25" i="3"/>
  <c r="J26" i="3"/>
  <c r="J27" i="3"/>
  <c r="J28" i="3"/>
  <c r="J29" i="3"/>
  <c r="J30" i="3"/>
  <c r="J31" i="3"/>
  <c r="J32" i="3"/>
  <c r="J33" i="3"/>
  <c r="J34" i="3"/>
  <c r="J35" i="3"/>
  <c r="J36" i="3"/>
  <c r="J37" i="3"/>
  <c r="J38" i="3"/>
  <c r="J39" i="3"/>
  <c r="J40" i="3"/>
  <c r="J4" i="3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" i="1"/>
  <c r="G5" i="3"/>
  <c r="G6" i="3"/>
  <c r="G7" i="3"/>
  <c r="G8" i="3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I40" i="7" l="1"/>
  <c r="C40" i="7"/>
  <c r="B40" i="7"/>
  <c r="E40" i="7" s="1"/>
  <c r="E39" i="7"/>
  <c r="D39" i="7"/>
  <c r="H39" i="7" s="1"/>
  <c r="D38" i="7"/>
  <c r="H38" i="7" s="1"/>
  <c r="F37" i="7"/>
  <c r="E37" i="7"/>
  <c r="D37" i="7"/>
  <c r="D36" i="7"/>
  <c r="H36" i="7" s="1"/>
  <c r="F35" i="7"/>
  <c r="E35" i="7"/>
  <c r="D35" i="7"/>
  <c r="H35" i="7" s="1"/>
  <c r="D34" i="7"/>
  <c r="G34" i="7" s="1"/>
  <c r="F33" i="7"/>
  <c r="E33" i="7"/>
  <c r="D33" i="7"/>
  <c r="D32" i="7"/>
  <c r="H32" i="7" s="1"/>
  <c r="F31" i="7"/>
  <c r="D31" i="7"/>
  <c r="H31" i="7" s="1"/>
  <c r="D30" i="7"/>
  <c r="H30" i="7" s="1"/>
  <c r="F29" i="7"/>
  <c r="E29" i="7"/>
  <c r="D29" i="7"/>
  <c r="D28" i="7"/>
  <c r="H28" i="7" s="1"/>
  <c r="F27" i="7"/>
  <c r="E27" i="7"/>
  <c r="D27" i="7"/>
  <c r="H27" i="7" s="1"/>
  <c r="D26" i="7"/>
  <c r="H26" i="7" s="1"/>
  <c r="F25" i="7"/>
  <c r="E25" i="7"/>
  <c r="D25" i="7"/>
  <c r="H25" i="7" s="1"/>
  <c r="D24" i="7"/>
  <c r="H24" i="7" s="1"/>
  <c r="F23" i="7"/>
  <c r="E23" i="7"/>
  <c r="D23" i="7"/>
  <c r="H23" i="7" s="1"/>
  <c r="D22" i="7"/>
  <c r="F21" i="7"/>
  <c r="E21" i="7"/>
  <c r="D21" i="7"/>
  <c r="G21" i="7" s="1"/>
  <c r="D20" i="7"/>
  <c r="H20" i="7" s="1"/>
  <c r="F19" i="7"/>
  <c r="E19" i="7"/>
  <c r="D19" i="7"/>
  <c r="H19" i="7" s="1"/>
  <c r="D18" i="7"/>
  <c r="F17" i="7"/>
  <c r="E17" i="7"/>
  <c r="D17" i="7"/>
  <c r="H17" i="7" s="1"/>
  <c r="D16" i="7"/>
  <c r="H16" i="7" s="1"/>
  <c r="F15" i="7"/>
  <c r="E15" i="7"/>
  <c r="D15" i="7"/>
  <c r="H15" i="7" s="1"/>
  <c r="D14" i="7"/>
  <c r="F13" i="7"/>
  <c r="E13" i="7"/>
  <c r="D13" i="7"/>
  <c r="D12" i="7"/>
  <c r="F11" i="7"/>
  <c r="E11" i="7"/>
  <c r="D11" i="7"/>
  <c r="H11" i="7" s="1"/>
  <c r="D10" i="7"/>
  <c r="H10" i="7" s="1"/>
  <c r="F9" i="7"/>
  <c r="E9" i="7"/>
  <c r="D9" i="7"/>
  <c r="G9" i="7" s="1"/>
  <c r="D8" i="7"/>
  <c r="G8" i="7" s="1"/>
  <c r="F7" i="7"/>
  <c r="E7" i="7"/>
  <c r="D7" i="7"/>
  <c r="H7" i="7" s="1"/>
  <c r="D6" i="7"/>
  <c r="G6" i="7" s="1"/>
  <c r="F5" i="7"/>
  <c r="E5" i="7"/>
  <c r="D5" i="7"/>
  <c r="D4" i="7"/>
  <c r="H4" i="7" s="1"/>
  <c r="F3" i="7"/>
  <c r="E3" i="7"/>
  <c r="D3" i="7"/>
  <c r="H3" i="7" s="1"/>
  <c r="E41" i="6"/>
  <c r="J41" i="1" s="1"/>
  <c r="D41" i="6"/>
  <c r="C41" i="6"/>
  <c r="B41" i="6"/>
  <c r="F40" i="6"/>
  <c r="F39" i="6"/>
  <c r="F38" i="6"/>
  <c r="F37" i="6"/>
  <c r="F36" i="6"/>
  <c r="F35" i="6"/>
  <c r="F34" i="6"/>
  <c r="F33" i="6"/>
  <c r="F32" i="6"/>
  <c r="F31" i="6"/>
  <c r="F30" i="6"/>
  <c r="F29" i="6"/>
  <c r="F28" i="6"/>
  <c r="F27" i="6"/>
  <c r="F26" i="6"/>
  <c r="F25" i="6"/>
  <c r="F24" i="6"/>
  <c r="F23" i="6"/>
  <c r="F22" i="6"/>
  <c r="F21" i="6"/>
  <c r="F20" i="6"/>
  <c r="F19" i="6"/>
  <c r="F18" i="6"/>
  <c r="F17" i="6"/>
  <c r="F16" i="6"/>
  <c r="F15" i="6"/>
  <c r="F14" i="6"/>
  <c r="F13" i="6"/>
  <c r="F12" i="6"/>
  <c r="F11" i="6"/>
  <c r="F10" i="6"/>
  <c r="F9" i="6"/>
  <c r="F8" i="6"/>
  <c r="F7" i="6"/>
  <c r="F6" i="6"/>
  <c r="F5" i="6"/>
  <c r="F4" i="6"/>
  <c r="E4" i="7" l="1"/>
  <c r="G26" i="7"/>
  <c r="H6" i="7"/>
  <c r="H9" i="7"/>
  <c r="G17" i="7"/>
  <c r="G10" i="7"/>
  <c r="H21" i="7"/>
  <c r="G13" i="7"/>
  <c r="H34" i="7"/>
  <c r="G37" i="7"/>
  <c r="H13" i="7"/>
  <c r="H37" i="7"/>
  <c r="G30" i="7"/>
  <c r="G5" i="7"/>
  <c r="G22" i="7"/>
  <c r="H5" i="7"/>
  <c r="G18" i="7"/>
  <c r="H22" i="7"/>
  <c r="G33" i="7"/>
  <c r="G14" i="7"/>
  <c r="H18" i="7"/>
  <c r="G29" i="7"/>
  <c r="E31" i="7"/>
  <c r="H33" i="7"/>
  <c r="H14" i="7"/>
  <c r="G25" i="7"/>
  <c r="H29" i="7"/>
  <c r="G38" i="7"/>
  <c r="E8" i="7"/>
  <c r="E12" i="7"/>
  <c r="E16" i="7"/>
  <c r="E20" i="7"/>
  <c r="E24" i="7"/>
  <c r="E28" i="7"/>
  <c r="E32" i="7"/>
  <c r="E36" i="7"/>
  <c r="F4" i="7"/>
  <c r="F8" i="7"/>
  <c r="F12" i="7"/>
  <c r="F16" i="7"/>
  <c r="F20" i="7"/>
  <c r="F24" i="7"/>
  <c r="F28" i="7"/>
  <c r="F32" i="7"/>
  <c r="F36" i="7"/>
  <c r="D40" i="7"/>
  <c r="G20" i="7"/>
  <c r="H12" i="7"/>
  <c r="G12" i="7"/>
  <c r="G16" i="7"/>
  <c r="G24" i="7"/>
  <c r="G28" i="7"/>
  <c r="H8" i="7"/>
  <c r="F39" i="7"/>
  <c r="G3" i="7"/>
  <c r="E6" i="7"/>
  <c r="G7" i="7"/>
  <c r="E10" i="7"/>
  <c r="G11" i="7"/>
  <c r="E14" i="7"/>
  <c r="G15" i="7"/>
  <c r="E18" i="7"/>
  <c r="G19" i="7"/>
  <c r="E22" i="7"/>
  <c r="G23" i="7"/>
  <c r="E26" i="7"/>
  <c r="G27" i="7"/>
  <c r="E30" i="7"/>
  <c r="G31" i="7"/>
  <c r="E34" i="7"/>
  <c r="G35" i="7"/>
  <c r="E38" i="7"/>
  <c r="G39" i="7"/>
  <c r="G4" i="7"/>
  <c r="G32" i="7"/>
  <c r="G36" i="7"/>
  <c r="F40" i="7"/>
  <c r="F6" i="7"/>
  <c r="F10" i="7"/>
  <c r="F14" i="7"/>
  <c r="F18" i="7"/>
  <c r="F22" i="7"/>
  <c r="F26" i="7"/>
  <c r="F30" i="7"/>
  <c r="F34" i="7"/>
  <c r="F38" i="7"/>
  <c r="F41" i="6"/>
  <c r="H40" i="7" l="1"/>
  <c r="G40" i="7"/>
  <c r="C41" i="5" l="1"/>
  <c r="D41" i="5"/>
  <c r="E41" i="5"/>
  <c r="F41" i="5"/>
  <c r="H41" i="5"/>
  <c r="I7" i="5"/>
  <c r="J7" i="5" s="1"/>
  <c r="I23" i="5"/>
  <c r="J23" i="5" s="1"/>
  <c r="I39" i="5"/>
  <c r="J39" i="5" s="1"/>
  <c r="G5" i="5"/>
  <c r="I5" i="5" s="1"/>
  <c r="J5" i="5" s="1"/>
  <c r="G6" i="5"/>
  <c r="I6" i="5" s="1"/>
  <c r="J6" i="5" s="1"/>
  <c r="G7" i="5"/>
  <c r="G8" i="5"/>
  <c r="I8" i="5" s="1"/>
  <c r="J8" i="5" s="1"/>
  <c r="G9" i="5"/>
  <c r="I9" i="5" s="1"/>
  <c r="J9" i="5" s="1"/>
  <c r="G10" i="5"/>
  <c r="I10" i="5" s="1"/>
  <c r="J10" i="5" s="1"/>
  <c r="G11" i="5"/>
  <c r="I11" i="5" s="1"/>
  <c r="J11" i="5" s="1"/>
  <c r="G12" i="5"/>
  <c r="I12" i="5" s="1"/>
  <c r="J12" i="5" s="1"/>
  <c r="G13" i="5"/>
  <c r="I13" i="5" s="1"/>
  <c r="J13" i="5" s="1"/>
  <c r="G14" i="5"/>
  <c r="I14" i="5" s="1"/>
  <c r="J14" i="5" s="1"/>
  <c r="G15" i="5"/>
  <c r="I15" i="5" s="1"/>
  <c r="J15" i="5" s="1"/>
  <c r="G16" i="5"/>
  <c r="I16" i="5" s="1"/>
  <c r="J16" i="5" s="1"/>
  <c r="G17" i="5"/>
  <c r="I17" i="5" s="1"/>
  <c r="J17" i="5" s="1"/>
  <c r="G18" i="5"/>
  <c r="I18" i="5" s="1"/>
  <c r="J18" i="5" s="1"/>
  <c r="G19" i="5"/>
  <c r="I19" i="5" s="1"/>
  <c r="J19" i="5" s="1"/>
  <c r="G20" i="5"/>
  <c r="I20" i="5" s="1"/>
  <c r="J20" i="5" s="1"/>
  <c r="G21" i="5"/>
  <c r="I21" i="5" s="1"/>
  <c r="J21" i="5" s="1"/>
  <c r="G22" i="5"/>
  <c r="I22" i="5" s="1"/>
  <c r="J22" i="5" s="1"/>
  <c r="G23" i="5"/>
  <c r="G24" i="5"/>
  <c r="I24" i="5" s="1"/>
  <c r="J24" i="5" s="1"/>
  <c r="G25" i="5"/>
  <c r="I25" i="5" s="1"/>
  <c r="J25" i="5" s="1"/>
  <c r="G26" i="5"/>
  <c r="I26" i="5" s="1"/>
  <c r="J26" i="5" s="1"/>
  <c r="G27" i="5"/>
  <c r="I27" i="5" s="1"/>
  <c r="J27" i="5" s="1"/>
  <c r="G28" i="5"/>
  <c r="I28" i="5" s="1"/>
  <c r="J28" i="5" s="1"/>
  <c r="G29" i="5"/>
  <c r="I29" i="5" s="1"/>
  <c r="J29" i="5" s="1"/>
  <c r="G30" i="5"/>
  <c r="I30" i="5" s="1"/>
  <c r="J30" i="5" s="1"/>
  <c r="G31" i="5"/>
  <c r="I31" i="5" s="1"/>
  <c r="J31" i="5" s="1"/>
  <c r="G32" i="5"/>
  <c r="I32" i="5" s="1"/>
  <c r="J32" i="5" s="1"/>
  <c r="G33" i="5"/>
  <c r="I33" i="5" s="1"/>
  <c r="J33" i="5" s="1"/>
  <c r="G34" i="5"/>
  <c r="I34" i="5" s="1"/>
  <c r="J34" i="5" s="1"/>
  <c r="G35" i="5"/>
  <c r="I35" i="5" s="1"/>
  <c r="J35" i="5" s="1"/>
  <c r="G36" i="5"/>
  <c r="I36" i="5" s="1"/>
  <c r="J36" i="5" s="1"/>
  <c r="G37" i="5"/>
  <c r="I37" i="5" s="1"/>
  <c r="J37" i="5" s="1"/>
  <c r="G38" i="5"/>
  <c r="I38" i="5" s="1"/>
  <c r="J38" i="5" s="1"/>
  <c r="G39" i="5"/>
  <c r="G40" i="5"/>
  <c r="I40" i="5" s="1"/>
  <c r="J40" i="5" s="1"/>
  <c r="G41" i="5"/>
  <c r="G4" i="5"/>
  <c r="I4" i="5" s="1"/>
  <c r="J4" i="5" s="1"/>
  <c r="I41" i="5" l="1"/>
  <c r="J41" i="5" s="1"/>
  <c r="I23" i="3"/>
  <c r="F41" i="3" l="1"/>
  <c r="E41" i="3"/>
  <c r="D41" i="3"/>
  <c r="C41" i="3"/>
  <c r="H41" i="3"/>
  <c r="I39" i="3"/>
  <c r="I38" i="3"/>
  <c r="I37" i="3"/>
  <c r="I36" i="3"/>
  <c r="I35" i="3"/>
  <c r="I34" i="3"/>
  <c r="I33" i="3"/>
  <c r="I32" i="3"/>
  <c r="I31" i="3"/>
  <c r="I30" i="3"/>
  <c r="I29" i="3"/>
  <c r="I28" i="3"/>
  <c r="I27" i="3"/>
  <c r="I26" i="3"/>
  <c r="I25" i="3"/>
  <c r="I24" i="3"/>
  <c r="I22" i="3"/>
  <c r="I21" i="3"/>
  <c r="I20" i="3"/>
  <c r="I19" i="3"/>
  <c r="I18" i="3"/>
  <c r="I17" i="3"/>
  <c r="I16" i="3"/>
  <c r="I15" i="3"/>
  <c r="I14" i="3"/>
  <c r="I13" i="3"/>
  <c r="I12" i="3"/>
  <c r="I11" i="3"/>
  <c r="I10" i="3"/>
  <c r="I9" i="3"/>
  <c r="I8" i="3"/>
  <c r="I7" i="3"/>
  <c r="I6" i="3"/>
  <c r="I5" i="3"/>
  <c r="G4" i="3"/>
  <c r="G41" i="3" l="1"/>
  <c r="I40" i="3"/>
  <c r="I4" i="3"/>
  <c r="H40" i="1"/>
  <c r="C41" i="1"/>
  <c r="D41" i="1"/>
  <c r="F41" i="1"/>
  <c r="E41" i="1"/>
  <c r="I41" i="3" l="1"/>
  <c r="H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6" i="1"/>
  <c r="I5" i="1"/>
  <c r="G4" i="1"/>
  <c r="G41" i="1" l="1"/>
  <c r="I4" i="1"/>
  <c r="I41" i="1" s="1"/>
</calcChain>
</file>

<file path=xl/sharedStrings.xml><?xml version="1.0" encoding="utf-8"?>
<sst xmlns="http://schemas.openxmlformats.org/spreadsheetml/2006/main" count="243" uniqueCount="74">
  <si>
    <t>S/N</t>
  </si>
  <si>
    <t>STATE</t>
  </si>
  <si>
    <t>PAYE</t>
  </si>
  <si>
    <t>DIRECT ASSESSMENT</t>
  </si>
  <si>
    <t>ROAD TAXES</t>
  </si>
  <si>
    <t>OTHER TAXES</t>
  </si>
  <si>
    <t>TOTAL TAX</t>
  </si>
  <si>
    <t>MDAs REVENUE</t>
  </si>
  <si>
    <t>GRAND TOTAL</t>
  </si>
  <si>
    <t>Abia</t>
  </si>
  <si>
    <t>Adamawa</t>
  </si>
  <si>
    <t>Akwa Ibom</t>
  </si>
  <si>
    <t>Anambra</t>
  </si>
  <si>
    <t>Bauchi</t>
  </si>
  <si>
    <t>Bayelsa</t>
  </si>
  <si>
    <t>Benue</t>
  </si>
  <si>
    <t>Borno</t>
  </si>
  <si>
    <t>Cross River</t>
  </si>
  <si>
    <t>Delta</t>
  </si>
  <si>
    <t>Ebonyi</t>
  </si>
  <si>
    <t>Edo</t>
  </si>
  <si>
    <t>Ekiti</t>
  </si>
  <si>
    <t>Enugu</t>
  </si>
  <si>
    <t>Gombe</t>
  </si>
  <si>
    <t>Imo</t>
  </si>
  <si>
    <t>Jigawa</t>
  </si>
  <si>
    <t>Kaduna</t>
  </si>
  <si>
    <t>Kano</t>
  </si>
  <si>
    <t>Katsina</t>
  </si>
  <si>
    <t>Kebbi</t>
  </si>
  <si>
    <t>Kogi</t>
  </si>
  <si>
    <t>Kwara</t>
  </si>
  <si>
    <t>Lagos</t>
  </si>
  <si>
    <t>Nasawara</t>
  </si>
  <si>
    <t>Niger</t>
  </si>
  <si>
    <t>Ogun</t>
  </si>
  <si>
    <t>Ondo</t>
  </si>
  <si>
    <t>Osun</t>
  </si>
  <si>
    <t>Oyo</t>
  </si>
  <si>
    <t>Plateau</t>
  </si>
  <si>
    <t>Rivers</t>
  </si>
  <si>
    <t>Sokoto</t>
  </si>
  <si>
    <t>Taraba</t>
  </si>
  <si>
    <t>Yobe</t>
  </si>
  <si>
    <t>Zamfara</t>
  </si>
  <si>
    <t>FCT</t>
  </si>
  <si>
    <t>Total</t>
  </si>
  <si>
    <t>INTERNALLY GENERATED REVENUE FOR STATES/FCT (APRIL - JUNE, 2020)</t>
  </si>
  <si>
    <t>INTERNALLY GENERATED REVENUE FOR STATES/FCT (JANUARY - MARCH, 2020)</t>
  </si>
  <si>
    <t>2020 HALF YEAR STATES/FCT INTERNALLY GENERATED REVENUE</t>
  </si>
  <si>
    <t>INTERNALLY GENERATED REVENUE OF STATES (q1 - q4)</t>
  </si>
  <si>
    <t>State</t>
  </si>
  <si>
    <t>Quarter 1</t>
  </si>
  <si>
    <t>Quarter 2</t>
  </si>
  <si>
    <t>Quarter 3</t>
  </si>
  <si>
    <t>Quarter 4</t>
  </si>
  <si>
    <t>Nasarawa</t>
  </si>
  <si>
    <t>States</t>
  </si>
  <si>
    <t>FAAC</t>
  </si>
  <si>
    <t>IGR</t>
  </si>
  <si>
    <t>FAAC HALF YEAR 2020 (N)</t>
  </si>
  <si>
    <t>TOTAL REVENUE AVALABLE TO STATES IN FIRST HALF 2020</t>
  </si>
  <si>
    <t>IGR  HALF YEAR 2020 (N)</t>
  </si>
  <si>
    <t>Total Revenue Available HALF YEAR 2020 (N)</t>
  </si>
  <si>
    <t>% Share of  Total FAAC  HALF YEAR 2020</t>
  </si>
  <si>
    <t>% Share of Total State IGR  HALF YEAR 2020</t>
  </si>
  <si>
    <t>% Contribution to Total Revenue Available  HALF YEAR 2020</t>
  </si>
  <si>
    <t xml:space="preserve"> Q on Q Change (Q2 2020 on Q1 2020)</t>
  </si>
  <si>
    <t>HALF YEAR IGR 2019</t>
  </si>
  <si>
    <t>Year On Year Change (Half Year 2020 on Half Year 2019)</t>
  </si>
  <si>
    <t xml:space="preserve"> Y on Y Change (Q1 2020 on Q1 2019)</t>
  </si>
  <si>
    <t xml:space="preserve"> Q on Q Change (Q1 2020 on Q4 2019) </t>
  </si>
  <si>
    <t>Total IGR 2019</t>
  </si>
  <si>
    <t xml:space="preserve"> Y on Y Change (Q2 2020 on Q2 2019)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</si>
</sst>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(* #,##0.00_);_(* \(#,##0.00\);_(* &quot;-&quot;??_);_(@_)"/>
    <numFmt numFmtId="165" formatCode="0.0%"/>
  </numFmts>
  <fonts count="38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2"/>
      <name val="Tahoma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2"/>
      <color theme="1"/>
      <name val="Corbel"/>
      <family val="2"/>
    </font>
    <font>
      <sz val="11"/>
      <color theme="1"/>
      <name val="Tahoma"/>
      <family val="2"/>
    </font>
    <font>
      <b/>
      <sz val="10"/>
      <color theme="1"/>
      <name val="Corbel"/>
      <family val="2"/>
    </font>
    <font>
      <b/>
      <sz val="10"/>
      <color rgb="FFFF0000"/>
      <name val="Corbel"/>
      <family val="2"/>
    </font>
    <font>
      <b/>
      <sz val="11"/>
      <color theme="1"/>
      <name val="Tahoma"/>
      <family val="2"/>
    </font>
    <font>
      <sz val="10"/>
      <color theme="1"/>
      <name val="Corbel"/>
      <family val="2"/>
    </font>
    <font>
      <sz val="10"/>
      <color rgb="FFFF0000"/>
      <name val="Corbel"/>
      <family val="2"/>
    </font>
    <font>
      <sz val="10"/>
      <name val="Corbel"/>
      <family val="2"/>
    </font>
    <font>
      <b/>
      <sz val="12"/>
      <color theme="1"/>
      <name val="Tahoma"/>
      <family val="2"/>
    </font>
    <font>
      <sz val="11"/>
      <color rgb="FFFF0000"/>
      <name val="Tahoma"/>
      <family val="2"/>
    </font>
    <font>
      <b/>
      <sz val="12"/>
      <color theme="1"/>
      <name val="Calibri"/>
      <family val="2"/>
      <scheme val="minor"/>
    </font>
    <font>
      <b/>
      <sz val="10"/>
      <color rgb="FFC00000"/>
      <name val="Corbel"/>
      <family val="2"/>
    </font>
    <font>
      <b/>
      <sz val="11"/>
      <color rgb="FFC00000"/>
      <name val="Calibri"/>
      <family val="2"/>
      <scheme val="minor"/>
    </font>
    <font>
      <b/>
      <sz val="9"/>
      <color theme="1"/>
      <name val="Corbel"/>
      <family val="2"/>
    </font>
    <font>
      <sz val="11"/>
      <color theme="1"/>
      <name val="Trebuchet MS"/>
      <family val="2"/>
    </font>
    <font>
      <b/>
      <sz val="24"/>
      <color rgb="FF000000"/>
      <name val="Trebuchet MS"/>
      <family val="2"/>
    </font>
    <font>
      <b/>
      <sz val="14"/>
      <name val="Trebuchet MS"/>
      <family val="2"/>
    </font>
    <font>
      <sz val="17"/>
      <name val="Trebuchet MS"/>
      <family val="2"/>
    </font>
    <font>
      <sz val="17"/>
      <color rgb="FF000000"/>
      <name val="Trebuchet MS"/>
      <family val="2"/>
    </font>
    <font>
      <b/>
      <sz val="12"/>
      <color theme="1"/>
      <name val="Trebuchet MS"/>
      <family val="2"/>
    </font>
    <font>
      <b/>
      <sz val="17"/>
      <name val="Trebuchet MS"/>
      <family val="2"/>
    </font>
    <font>
      <b/>
      <sz val="17"/>
      <color rgb="FF000000"/>
      <name val="Trebuchet MS"/>
      <family val="2"/>
    </font>
    <font>
      <sz val="17"/>
      <color theme="1"/>
      <name val="Trebuchet MS"/>
      <family val="2"/>
    </font>
    <font>
      <sz val="12"/>
      <color theme="1"/>
      <name val="Calibri"/>
      <family val="2"/>
      <scheme val="minor"/>
    </font>
    <font>
      <b/>
      <sz val="12"/>
      <color rgb="FF000000"/>
      <name val="Tahoma"/>
      <family val="2"/>
    </font>
    <font>
      <sz val="12"/>
      <name val="Tahoma"/>
      <family val="2"/>
    </font>
    <font>
      <sz val="12"/>
      <color rgb="FF000000"/>
      <name val="Tahoma"/>
      <family val="2"/>
    </font>
    <font>
      <sz val="13"/>
      <color theme="1"/>
      <name val="Trebuchet MS"/>
      <family val="2"/>
    </font>
    <font>
      <b/>
      <sz val="11"/>
      <color theme="1"/>
      <name val="Trebuchet MS"/>
      <family val="2"/>
    </font>
    <font>
      <b/>
      <sz val="16"/>
      <color theme="1"/>
      <name val="Trebuchet MS"/>
      <family val="2"/>
    </font>
    <font>
      <b/>
      <sz val="17"/>
      <color theme="1"/>
      <name val="Trebuchet MS"/>
      <family val="2"/>
    </font>
    <font>
      <b/>
      <sz val="13"/>
      <color theme="1"/>
      <name val="Trebuchet MS"/>
      <family val="2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5CFA60"/>
        <bgColor rgb="FFC6E0B4"/>
      </patternFill>
    </fill>
    <fill>
      <patternFill patternType="solid">
        <fgColor rgb="FFCCFF6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1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 tint="-0.499984740745262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" fillId="2" borderId="1" applyNumberFormat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128">
    <xf numFmtId="0" fontId="0" fillId="0" borderId="0" xfId="0"/>
    <xf numFmtId="4" fontId="2" fillId="3" borderId="2" xfId="0" applyNumberFormat="1" applyFont="1" applyFill="1" applyBorder="1" applyAlignment="1">
      <alignment horizontal="center" vertical="top"/>
    </xf>
    <xf numFmtId="4" fontId="2" fillId="3" borderId="2" xfId="1" applyNumberFormat="1" applyFont="1" applyFill="1" applyBorder="1" applyAlignment="1">
      <alignment horizontal="center" vertical="top"/>
    </xf>
    <xf numFmtId="4" fontId="2" fillId="3" borderId="2" xfId="1" applyNumberFormat="1" applyFont="1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6" fillId="0" borderId="2" xfId="0" applyFont="1" applyBorder="1" applyAlignment="1">
      <alignment horizontal="center" vertical="center"/>
    </xf>
    <xf numFmtId="0" fontId="7" fillId="0" borderId="0" xfId="0" applyFont="1"/>
    <xf numFmtId="43" fontId="8" fillId="4" borderId="2" xfId="3" applyFont="1" applyFill="1" applyBorder="1" applyAlignment="1">
      <alignment horizontal="center"/>
    </xf>
    <xf numFmtId="43" fontId="9" fillId="4" borderId="2" xfId="3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43" fontId="11" fillId="0" borderId="2" xfId="3" applyFont="1" applyBorder="1"/>
    <xf numFmtId="4" fontId="11" fillId="0" borderId="2" xfId="0" applyNumberFormat="1" applyFont="1" applyBorder="1"/>
    <xf numFmtId="43" fontId="12" fillId="0" borderId="2" xfId="3" applyFont="1" applyBorder="1"/>
    <xf numFmtId="43" fontId="11" fillId="5" borderId="2" xfId="3" applyFont="1" applyFill="1" applyBorder="1"/>
    <xf numFmtId="43" fontId="12" fillId="5" borderId="2" xfId="3" applyFont="1" applyFill="1" applyBorder="1"/>
    <xf numFmtId="43" fontId="11" fillId="6" borderId="2" xfId="3" applyFont="1" applyFill="1" applyBorder="1"/>
    <xf numFmtId="4" fontId="11" fillId="6" borderId="2" xfId="0" applyNumberFormat="1" applyFont="1" applyFill="1" applyBorder="1"/>
    <xf numFmtId="43" fontId="12" fillId="6" borderId="2" xfId="3" applyFont="1" applyFill="1" applyBorder="1"/>
    <xf numFmtId="0" fontId="7" fillId="6" borderId="0" xfId="0" applyFont="1" applyFill="1"/>
    <xf numFmtId="43" fontId="13" fillId="0" borderId="2" xfId="3" applyFont="1" applyFill="1" applyBorder="1"/>
    <xf numFmtId="4" fontId="13" fillId="0" borderId="2" xfId="0" applyNumberFormat="1" applyFont="1" applyBorder="1"/>
    <xf numFmtId="43" fontId="12" fillId="0" borderId="2" xfId="3" applyFont="1" applyFill="1" applyBorder="1"/>
    <xf numFmtId="0" fontId="7" fillId="5" borderId="0" xfId="0" applyFont="1" applyFill="1"/>
    <xf numFmtId="43" fontId="8" fillId="4" borderId="2" xfId="3" applyFont="1" applyFill="1" applyBorder="1"/>
    <xf numFmtId="4" fontId="8" fillId="4" borderId="2" xfId="0" applyNumberFormat="1" applyFont="1" applyFill="1" applyBorder="1"/>
    <xf numFmtId="4" fontId="8" fillId="5" borderId="2" xfId="0" applyNumberFormat="1" applyFont="1" applyFill="1" applyBorder="1"/>
    <xf numFmtId="4" fontId="9" fillId="5" borderId="2" xfId="0" applyNumberFormat="1" applyFont="1" applyFill="1" applyBorder="1"/>
    <xf numFmtId="0" fontId="14" fillId="0" borderId="0" xfId="0" applyFont="1"/>
    <xf numFmtId="0" fontId="11" fillId="0" borderId="0" xfId="0" applyFont="1"/>
    <xf numFmtId="0" fontId="12" fillId="0" borderId="0" xfId="0" applyFont="1"/>
    <xf numFmtId="0" fontId="15" fillId="0" borderId="0" xfId="0" applyFont="1"/>
    <xf numFmtId="43" fontId="11" fillId="0" borderId="2" xfId="4" applyFont="1" applyBorder="1"/>
    <xf numFmtId="164" fontId="0" fillId="0" borderId="2" xfId="0" applyNumberFormat="1" applyBorder="1"/>
    <xf numFmtId="43" fontId="12" fillId="0" borderId="2" xfId="4" applyFont="1" applyBorder="1"/>
    <xf numFmtId="43" fontId="0" fillId="0" borderId="2" xfId="0" applyNumberFormat="1" applyBorder="1"/>
    <xf numFmtId="10" fontId="0" fillId="0" borderId="2" xfId="2" applyNumberFormat="1" applyFont="1" applyBorder="1"/>
    <xf numFmtId="10" fontId="0" fillId="5" borderId="2" xfId="2" applyNumberFormat="1" applyFont="1" applyFill="1" applyBorder="1"/>
    <xf numFmtId="43" fontId="11" fillId="6" borderId="2" xfId="4" applyFont="1" applyFill="1" applyBorder="1"/>
    <xf numFmtId="0" fontId="0" fillId="0" borderId="3" xfId="0" applyBorder="1"/>
    <xf numFmtId="43" fontId="13" fillId="0" borderId="2" xfId="4" applyFont="1" applyFill="1" applyBorder="1"/>
    <xf numFmtId="10" fontId="0" fillId="0" borderId="2" xfId="2" applyNumberFormat="1" applyFont="1" applyBorder="1" applyAlignment="1">
      <alignment horizontal="right" indent="1"/>
    </xf>
    <xf numFmtId="10" fontId="0" fillId="5" borderId="2" xfId="2" applyNumberFormat="1" applyFont="1" applyFill="1" applyBorder="1" applyAlignment="1">
      <alignment horizontal="right"/>
    </xf>
    <xf numFmtId="0" fontId="5" fillId="8" borderId="0" xfId="0" applyFont="1" applyFill="1" applyAlignment="1">
      <alignment vertical="center"/>
    </xf>
    <xf numFmtId="165" fontId="16" fillId="0" borderId="0" xfId="2" applyNumberFormat="1" applyFont="1" applyAlignment="1">
      <alignment horizontal="center"/>
    </xf>
    <xf numFmtId="0" fontId="20" fillId="0" borderId="0" xfId="0" applyFont="1"/>
    <xf numFmtId="4" fontId="22" fillId="3" borderId="2" xfId="0" applyNumberFormat="1" applyFont="1" applyFill="1" applyBorder="1" applyAlignment="1">
      <alignment horizontal="center" vertical="center"/>
    </xf>
    <xf numFmtId="4" fontId="22" fillId="3" borderId="2" xfId="1" applyNumberFormat="1" applyFont="1" applyFill="1" applyBorder="1" applyAlignment="1">
      <alignment horizontal="center" vertical="center"/>
    </xf>
    <xf numFmtId="4" fontId="22" fillId="3" borderId="2" xfId="1" applyNumberFormat="1" applyFont="1" applyFill="1" applyBorder="1" applyAlignment="1">
      <alignment horizontal="center" vertical="center" wrapText="1"/>
    </xf>
    <xf numFmtId="4" fontId="22" fillId="3" borderId="4" xfId="0" applyNumberFormat="1" applyFont="1" applyFill="1" applyBorder="1" applyAlignment="1">
      <alignment horizontal="center" vertical="top"/>
    </xf>
    <xf numFmtId="1" fontId="23" fillId="0" borderId="2" xfId="0" applyNumberFormat="1" applyFont="1" applyFill="1" applyBorder="1" applyAlignment="1">
      <alignment horizontal="center"/>
    </xf>
    <xf numFmtId="0" fontId="24" fillId="0" borderId="2" xfId="0" applyFont="1" applyFill="1" applyBorder="1" applyAlignment="1">
      <alignment horizontal="left" vertical="center" indent="1"/>
    </xf>
    <xf numFmtId="4" fontId="23" fillId="0" borderId="2" xfId="0" applyNumberFormat="1" applyFont="1" applyFill="1" applyBorder="1"/>
    <xf numFmtId="165" fontId="25" fillId="0" borderId="0" xfId="2" applyNumberFormat="1" applyFont="1" applyAlignment="1">
      <alignment horizontal="center"/>
    </xf>
    <xf numFmtId="0" fontId="20" fillId="0" borderId="0" xfId="0" applyFont="1" applyFill="1"/>
    <xf numFmtId="4" fontId="23" fillId="0" borderId="2" xfId="0" applyNumberFormat="1" applyFont="1" applyBorder="1"/>
    <xf numFmtId="43" fontId="23" fillId="0" borderId="2" xfId="0" applyNumberFormat="1" applyFont="1" applyFill="1" applyBorder="1"/>
    <xf numFmtId="164" fontId="23" fillId="0" borderId="2" xfId="0" applyNumberFormat="1" applyFont="1" applyFill="1" applyBorder="1"/>
    <xf numFmtId="1" fontId="23" fillId="0" borderId="2" xfId="0" applyNumberFormat="1" applyFont="1" applyBorder="1" applyAlignment="1">
      <alignment horizontal="center"/>
    </xf>
    <xf numFmtId="0" fontId="24" fillId="0" borderId="2" xfId="0" applyFont="1" applyBorder="1" applyAlignment="1">
      <alignment horizontal="left" vertical="center" indent="1"/>
    </xf>
    <xf numFmtId="4" fontId="26" fillId="0" borderId="2" xfId="0" applyNumberFormat="1" applyFont="1" applyBorder="1"/>
    <xf numFmtId="0" fontId="28" fillId="0" borderId="0" xfId="0" applyFont="1"/>
    <xf numFmtId="0" fontId="29" fillId="0" borderId="0" xfId="0" applyFont="1"/>
    <xf numFmtId="4" fontId="2" fillId="3" borderId="4" xfId="0" applyNumberFormat="1" applyFont="1" applyFill="1" applyBorder="1" applyAlignment="1">
      <alignment horizontal="center" vertical="top"/>
    </xf>
    <xf numFmtId="1" fontId="31" fillId="0" borderId="2" xfId="0" applyNumberFormat="1" applyFont="1" applyFill="1" applyBorder="1" applyAlignment="1">
      <alignment horizontal="center"/>
    </xf>
    <xf numFmtId="0" fontId="32" fillId="0" borderId="2" xfId="0" applyFont="1" applyFill="1" applyBorder="1" applyAlignment="1">
      <alignment horizontal="left" vertical="center" indent="1"/>
    </xf>
    <xf numFmtId="4" fontId="31" fillId="0" borderId="2" xfId="0" applyNumberFormat="1" applyFont="1" applyFill="1" applyBorder="1"/>
    <xf numFmtId="43" fontId="31" fillId="0" borderId="2" xfId="0" applyNumberFormat="1" applyFont="1" applyFill="1" applyBorder="1"/>
    <xf numFmtId="164" fontId="31" fillId="0" borderId="2" xfId="0" applyNumberFormat="1" applyFont="1" applyFill="1" applyBorder="1"/>
    <xf numFmtId="1" fontId="31" fillId="0" borderId="2" xfId="0" applyNumberFormat="1" applyFont="1" applyBorder="1" applyAlignment="1">
      <alignment horizontal="center"/>
    </xf>
    <xf numFmtId="0" fontId="32" fillId="0" borderId="2" xfId="0" applyFont="1" applyBorder="1" applyAlignment="1">
      <alignment horizontal="left" vertical="center" indent="1"/>
    </xf>
    <xf numFmtId="0" fontId="20" fillId="0" borderId="0" xfId="0" applyFont="1" applyAlignment="1">
      <alignment horizontal="center"/>
    </xf>
    <xf numFmtId="0" fontId="33" fillId="0" borderId="2" xfId="0" applyFont="1" applyBorder="1"/>
    <xf numFmtId="4" fontId="33" fillId="0" borderId="2" xfId="0" applyNumberFormat="1" applyFont="1" applyBorder="1"/>
    <xf numFmtId="165" fontId="20" fillId="0" borderId="0" xfId="2" applyNumberFormat="1" applyFont="1" applyAlignment="1">
      <alignment horizontal="center"/>
    </xf>
    <xf numFmtId="0" fontId="34" fillId="0" borderId="0" xfId="0" applyFont="1"/>
    <xf numFmtId="4" fontId="22" fillId="3" borderId="2" xfId="0" applyNumberFormat="1" applyFont="1" applyFill="1" applyBorder="1" applyAlignment="1">
      <alignment horizontal="center" vertical="top"/>
    </xf>
    <xf numFmtId="4" fontId="22" fillId="3" borderId="2" xfId="1" applyNumberFormat="1" applyFont="1" applyFill="1" applyBorder="1" applyAlignment="1">
      <alignment horizontal="center" vertical="top"/>
    </xf>
    <xf numFmtId="4" fontId="22" fillId="3" borderId="2" xfId="1" applyNumberFormat="1" applyFont="1" applyFill="1" applyBorder="1" applyAlignment="1">
      <alignment horizontal="center" vertical="top" wrapText="1"/>
    </xf>
    <xf numFmtId="43" fontId="12" fillId="0" borderId="2" xfId="4" applyFont="1" applyFill="1" applyBorder="1"/>
    <xf numFmtId="43" fontId="0" fillId="0" borderId="2" xfId="0" applyNumberFormat="1" applyFill="1" applyBorder="1"/>
    <xf numFmtId="0" fontId="17" fillId="0" borderId="2" xfId="0" applyFont="1" applyBorder="1" applyAlignment="1">
      <alignment horizontal="left"/>
    </xf>
    <xf numFmtId="164" fontId="18" fillId="0" borderId="2" xfId="0" applyNumberFormat="1" applyFont="1" applyBorder="1" applyAlignment="1">
      <alignment horizontal="center"/>
    </xf>
    <xf numFmtId="0" fontId="18" fillId="0" borderId="2" xfId="0" applyFont="1" applyBorder="1" applyAlignment="1">
      <alignment horizontal="center"/>
    </xf>
    <xf numFmtId="0" fontId="5" fillId="8" borderId="2" xfId="0" applyFont="1" applyFill="1" applyBorder="1" applyAlignment="1">
      <alignment horizontal="center" vertical="center"/>
    </xf>
    <xf numFmtId="10" fontId="5" fillId="8" borderId="2" xfId="2" applyNumberFormat="1" applyFont="1" applyFill="1" applyBorder="1" applyAlignment="1">
      <alignment vertical="center"/>
    </xf>
    <xf numFmtId="4" fontId="0" fillId="0" borderId="2" xfId="0" applyNumberFormat="1" applyBorder="1"/>
    <xf numFmtId="0" fontId="19" fillId="0" borderId="2" xfId="0" applyFont="1" applyBorder="1"/>
    <xf numFmtId="164" fontId="3" fillId="0" borderId="2" xfId="0" applyNumberFormat="1" applyFont="1" applyBorder="1"/>
    <xf numFmtId="164" fontId="3" fillId="5" borderId="2" xfId="0" applyNumberFormat="1" applyFont="1" applyFill="1" applyBorder="1"/>
    <xf numFmtId="0" fontId="30" fillId="0" borderId="2" xfId="0" applyFont="1" applyBorder="1" applyAlignment="1">
      <alignment horizontal="center" vertical="center"/>
    </xf>
    <xf numFmtId="0" fontId="21" fillId="0" borderId="2" xfId="0" applyFont="1" applyBorder="1" applyAlignment="1">
      <alignment horizontal="center" vertical="center"/>
    </xf>
    <xf numFmtId="0" fontId="35" fillId="0" borderId="2" xfId="0" applyFont="1" applyBorder="1" applyAlignment="1">
      <alignment horizontal="center"/>
    </xf>
    <xf numFmtId="0" fontId="33" fillId="0" borderId="0" xfId="0" applyFont="1" applyAlignment="1">
      <alignment horizontal="center"/>
    </xf>
    <xf numFmtId="0" fontId="16" fillId="7" borderId="0" xfId="0" applyFont="1" applyFill="1" applyAlignment="1">
      <alignment horizontal="center"/>
    </xf>
    <xf numFmtId="0" fontId="5" fillId="8" borderId="5" xfId="0" applyFont="1" applyFill="1" applyBorder="1" applyAlignment="1">
      <alignment horizontal="center" vertical="center" wrapText="1"/>
    </xf>
    <xf numFmtId="0" fontId="5" fillId="8" borderId="6" xfId="0" applyFont="1" applyFill="1" applyBorder="1" applyAlignment="1">
      <alignment horizontal="center" vertical="center" wrapText="1"/>
    </xf>
    <xf numFmtId="4" fontId="26" fillId="0" borderId="2" xfId="0" applyNumberFormat="1" applyFont="1" applyFill="1" applyBorder="1"/>
    <xf numFmtId="0" fontId="36" fillId="0" borderId="0" xfId="0" applyFont="1"/>
    <xf numFmtId="0" fontId="16" fillId="0" borderId="0" xfId="0" applyFont="1"/>
    <xf numFmtId="4" fontId="2" fillId="0" borderId="2" xfId="0" applyNumberFormat="1" applyFont="1" applyFill="1" applyBorder="1"/>
    <xf numFmtId="10" fontId="29" fillId="0" borderId="0" xfId="2" applyNumberFormat="1" applyFont="1" applyAlignment="1">
      <alignment horizontal="center"/>
    </xf>
    <xf numFmtId="1" fontId="31" fillId="0" borderId="7" xfId="0" applyNumberFormat="1" applyFont="1" applyBorder="1" applyAlignment="1">
      <alignment horizontal="center"/>
    </xf>
    <xf numFmtId="0" fontId="32" fillId="0" borderId="7" xfId="0" applyFont="1" applyBorder="1" applyAlignment="1">
      <alignment horizontal="left" vertical="center" indent="1"/>
    </xf>
    <xf numFmtId="4" fontId="31" fillId="0" borderId="7" xfId="0" applyNumberFormat="1" applyFont="1" applyBorder="1"/>
    <xf numFmtId="4" fontId="2" fillId="0" borderId="7" xfId="0" applyNumberFormat="1" applyFont="1" applyFill="1" applyBorder="1"/>
    <xf numFmtId="4" fontId="2" fillId="0" borderId="7" xfId="0" applyNumberFormat="1" applyFont="1" applyBorder="1"/>
    <xf numFmtId="4" fontId="2" fillId="0" borderId="8" xfId="0" applyNumberFormat="1" applyFont="1" applyBorder="1"/>
    <xf numFmtId="0" fontId="30" fillId="0" borderId="9" xfId="0" applyFont="1" applyBorder="1" applyAlignment="1">
      <alignment vertical="center"/>
    </xf>
    <xf numFmtId="4" fontId="2" fillId="0" borderId="9" xfId="0" applyNumberFormat="1" applyFont="1" applyBorder="1"/>
    <xf numFmtId="165" fontId="16" fillId="0" borderId="10" xfId="2" applyNumberFormat="1" applyFont="1" applyBorder="1" applyAlignment="1">
      <alignment horizontal="center"/>
    </xf>
    <xf numFmtId="10" fontId="16" fillId="0" borderId="10" xfId="2" applyNumberFormat="1" applyFont="1" applyBorder="1" applyAlignment="1">
      <alignment horizontal="center"/>
    </xf>
    <xf numFmtId="0" fontId="16" fillId="0" borderId="10" xfId="0" applyFont="1" applyBorder="1"/>
    <xf numFmtId="1" fontId="23" fillId="0" borderId="7" xfId="0" applyNumberFormat="1" applyFont="1" applyBorder="1" applyAlignment="1">
      <alignment horizontal="center"/>
    </xf>
    <xf numFmtId="0" fontId="24" fillId="0" borderId="7" xfId="0" applyFont="1" applyBorder="1" applyAlignment="1">
      <alignment horizontal="left" vertical="center" indent="1"/>
    </xf>
    <xf numFmtId="4" fontId="23" fillId="0" borderId="7" xfId="0" applyNumberFormat="1" applyFont="1" applyBorder="1"/>
    <xf numFmtId="4" fontId="26" fillId="0" borderId="7" xfId="0" applyNumberFormat="1" applyFont="1" applyFill="1" applyBorder="1"/>
    <xf numFmtId="4" fontId="26" fillId="0" borderId="7" xfId="0" applyNumberFormat="1" applyFont="1" applyBorder="1"/>
    <xf numFmtId="4" fontId="26" fillId="0" borderId="8" xfId="0" applyNumberFormat="1" applyFont="1" applyBorder="1"/>
    <xf numFmtId="0" fontId="27" fillId="0" borderId="9" xfId="0" applyFont="1" applyBorder="1" applyAlignment="1">
      <alignment vertical="center"/>
    </xf>
    <xf numFmtId="4" fontId="26" fillId="0" borderId="9" xfId="0" applyNumberFormat="1" applyFont="1" applyBorder="1"/>
    <xf numFmtId="165" fontId="25" fillId="0" borderId="10" xfId="2" applyNumberFormat="1" applyFont="1" applyBorder="1" applyAlignment="1">
      <alignment horizontal="center"/>
    </xf>
    <xf numFmtId="0" fontId="34" fillId="0" borderId="10" xfId="0" applyFont="1" applyBorder="1"/>
    <xf numFmtId="0" fontId="33" fillId="0" borderId="7" xfId="0" applyFont="1" applyBorder="1"/>
    <xf numFmtId="4" fontId="33" fillId="0" borderId="7" xfId="0" applyNumberFormat="1" applyFont="1" applyBorder="1"/>
    <xf numFmtId="0" fontId="34" fillId="0" borderId="11" xfId="0" applyFont="1" applyBorder="1"/>
    <xf numFmtId="0" fontId="37" fillId="0" borderId="9" xfId="0" applyFont="1" applyBorder="1"/>
    <xf numFmtId="4" fontId="37" fillId="0" borderId="9" xfId="0" applyNumberFormat="1" applyFont="1" applyBorder="1"/>
    <xf numFmtId="165" fontId="34" fillId="0" borderId="10" xfId="2" applyNumberFormat="1" applyFont="1" applyBorder="1" applyAlignment="1">
      <alignment horizontal="center"/>
    </xf>
  </cellXfs>
  <cellStyles count="5">
    <cellStyle name="Comma 2" xfId="3" xr:uid="{63514B16-E9E3-4258-B1A3-6C3ABED6EA2D}"/>
    <cellStyle name="Comma 3" xfId="4" xr:uid="{9C437D7A-BAA7-4661-A93A-A11D156919D8}"/>
    <cellStyle name="Normal" xfId="0" builtinId="0"/>
    <cellStyle name="Output" xfId="1" builtinId="21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NG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'2020 Q1'!$B$4</c:f>
              <c:strCache>
                <c:ptCount val="1"/>
                <c:pt idx="0">
                  <c:v>Abia</c:v>
                </c:pt>
              </c:strCache>
            </c:strRef>
          </c:tx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</c:dPt>
          <c:dPt>
            <c:idx val="4"/>
            <c:bubble3D val="0"/>
            <c:spPr>
              <a:gradFill rotWithShape="1">
                <a:gsLst>
                  <a:gs pos="0">
                    <a:schemeClr val="accent5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5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5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</c:dPt>
          <c:cat>
            <c:strRef>
              <c:f>('2020 Q1'!$C$3:$F$3,'2020 Q1'!$H$3)</c:f>
              <c:strCache>
                <c:ptCount val="5"/>
                <c:pt idx="0">
                  <c:v>PAYE</c:v>
                </c:pt>
                <c:pt idx="1">
                  <c:v>DIRECT ASSESSMENT</c:v>
                </c:pt>
                <c:pt idx="2">
                  <c:v>ROAD TAXES</c:v>
                </c:pt>
                <c:pt idx="3">
                  <c:v>OTHER TAXES</c:v>
                </c:pt>
                <c:pt idx="4">
                  <c:v>MDAs REVENUE</c:v>
                </c:pt>
              </c:strCache>
            </c:strRef>
          </c:cat>
          <c:val>
            <c:numRef>
              <c:f>('2020 Q1'!$C$4:$F$4,'2020 Q1'!$H$4)</c:f>
              <c:numCache>
                <c:formatCode>#,##0.00</c:formatCode>
                <c:ptCount val="5"/>
                <c:pt idx="0">
                  <c:v>2240315057.6399999</c:v>
                </c:pt>
                <c:pt idx="1">
                  <c:v>85519703.269999996</c:v>
                </c:pt>
                <c:pt idx="2">
                  <c:v>96089570</c:v>
                </c:pt>
                <c:pt idx="3">
                  <c:v>1014578796.89</c:v>
                </c:pt>
                <c:pt idx="4">
                  <c:v>828586854.5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F5A-4E37-A0A1-1BA2FDBE2D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NG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NG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8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412750</xdr:colOff>
      <xdr:row>0</xdr:row>
      <xdr:rowOff>469900</xdr:rowOff>
    </xdr:from>
    <xdr:to>
      <xdr:col>19</xdr:col>
      <xdr:colOff>74083</xdr:colOff>
      <xdr:row>11</xdr:row>
      <xdr:rowOff>133350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1A934A84-D7F5-458B-A4A7-07F5B7C7A00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-0.249977111117893"/>
  </sheetPr>
  <dimension ref="A1:K41"/>
  <sheetViews>
    <sheetView tabSelected="1" view="pageBreakPreview" topLeftCell="J1" zoomScale="90" zoomScaleNormal="70" zoomScaleSheetLayoutView="90" workbookViewId="0">
      <selection activeCell="K1" sqref="K1"/>
    </sheetView>
  </sheetViews>
  <sheetFormatPr defaultRowHeight="15.75" x14ac:dyDescent="0.25"/>
  <cols>
    <col min="1" max="1" width="7.85546875" style="61" customWidth="1"/>
    <col min="2" max="2" width="15.85546875" style="61" bestFit="1" customWidth="1"/>
    <col min="3" max="3" width="29.28515625" style="61" customWidth="1"/>
    <col min="4" max="4" width="27.42578125" style="61" customWidth="1"/>
    <col min="5" max="5" width="25.5703125" style="61" customWidth="1"/>
    <col min="6" max="6" width="27.140625" style="61" customWidth="1"/>
    <col min="7" max="7" width="29.42578125" style="98" customWidth="1"/>
    <col min="8" max="8" width="27.42578125" style="61" customWidth="1"/>
    <col min="9" max="9" width="30.42578125" style="98" customWidth="1"/>
    <col min="10" max="10" width="55.85546875" style="61" bestFit="1" customWidth="1"/>
    <col min="11" max="11" width="49.140625" style="61" customWidth="1"/>
    <col min="12" max="16384" width="9.140625" style="61"/>
  </cols>
  <sheetData>
    <row r="1" spans="1:11" ht="57.75" customHeight="1" x14ac:dyDescent="0.25"/>
    <row r="2" spans="1:11" ht="31.5" customHeight="1" x14ac:dyDescent="0.25">
      <c r="A2" s="89" t="s">
        <v>48</v>
      </c>
      <c r="B2" s="89"/>
      <c r="C2" s="89"/>
      <c r="D2" s="89"/>
      <c r="E2" s="89"/>
      <c r="F2" s="89"/>
      <c r="G2" s="89"/>
      <c r="H2" s="89"/>
      <c r="I2" s="89"/>
    </row>
    <row r="3" spans="1:11" ht="27" customHeight="1" x14ac:dyDescent="0.25">
      <c r="A3" s="1" t="s">
        <v>0</v>
      </c>
      <c r="B3" s="2" t="s">
        <v>1</v>
      </c>
      <c r="C3" s="2" t="s">
        <v>2</v>
      </c>
      <c r="D3" s="3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1" t="s">
        <v>8</v>
      </c>
      <c r="J3" s="62" t="s">
        <v>71</v>
      </c>
      <c r="K3" s="62" t="s">
        <v>70</v>
      </c>
    </row>
    <row r="4" spans="1:11" x14ac:dyDescent="0.25">
      <c r="A4" s="63">
        <v>1</v>
      </c>
      <c r="B4" s="64" t="s">
        <v>9</v>
      </c>
      <c r="C4" s="65">
        <v>2240315057.6399999</v>
      </c>
      <c r="D4" s="65">
        <v>85519703.269999996</v>
      </c>
      <c r="E4" s="65">
        <v>96089570</v>
      </c>
      <c r="F4" s="65">
        <v>1014578796.89</v>
      </c>
      <c r="G4" s="99">
        <f t="shared" ref="G4:G40" si="0">SUM(C4:F4)</f>
        <v>3436503127.7999997</v>
      </c>
      <c r="H4" s="65">
        <v>828586854.5</v>
      </c>
      <c r="I4" s="99">
        <f t="shared" ref="I4:I40" si="1">SUM(G4:H4)</f>
        <v>4265089982.2999997</v>
      </c>
      <c r="J4" s="43">
        <f>(I4-'(Q1-Q4) 2019 summary'!E4)/'(Q1-Q4) 2019 summary'!E4</f>
        <v>2.5039750873362927E-2</v>
      </c>
      <c r="K4" s="100">
        <f>(I4-'(Q1-Q4) 2019 summary'!B4)/'(Q1-Q4) 2019 summary'!B4</f>
        <v>5.0519426302058551E-2</v>
      </c>
    </row>
    <row r="5" spans="1:11" x14ac:dyDescent="0.25">
      <c r="A5" s="63">
        <v>2</v>
      </c>
      <c r="B5" s="64" t="s">
        <v>10</v>
      </c>
      <c r="C5" s="65">
        <v>1019327831.49</v>
      </c>
      <c r="D5" s="65">
        <v>16968320.469999999</v>
      </c>
      <c r="E5" s="65">
        <v>111856997.20999999</v>
      </c>
      <c r="F5" s="65">
        <v>143923541.06</v>
      </c>
      <c r="G5" s="99">
        <f t="shared" si="0"/>
        <v>1292076690.23</v>
      </c>
      <c r="H5" s="65">
        <v>334177425.36000001</v>
      </c>
      <c r="I5" s="99">
        <f t="shared" si="1"/>
        <v>1626254115.5900002</v>
      </c>
      <c r="J5" s="43">
        <f>(I5-'(Q1-Q4) 2019 summary'!E5)/'(Q1-Q4) 2019 summary'!E5</f>
        <v>-0.43688119498863304</v>
      </c>
      <c r="K5" s="100">
        <f>(I5-'(Q1-Q4) 2019 summary'!B5)/'(Q1-Q4) 2019 summary'!B5</f>
        <v>8.4362522773054338E-3</v>
      </c>
    </row>
    <row r="6" spans="1:11" x14ac:dyDescent="0.25">
      <c r="A6" s="63">
        <v>3</v>
      </c>
      <c r="B6" s="64" t="s">
        <v>11</v>
      </c>
      <c r="C6" s="65">
        <v>10768359908.240002</v>
      </c>
      <c r="D6" s="65">
        <v>42350101.199999996</v>
      </c>
      <c r="E6" s="65">
        <v>89148325</v>
      </c>
      <c r="F6" s="65">
        <v>283360808.81999999</v>
      </c>
      <c r="G6" s="99">
        <f t="shared" si="0"/>
        <v>11183219143.260002</v>
      </c>
      <c r="H6" s="65">
        <v>771209243.16999996</v>
      </c>
      <c r="I6" s="99">
        <f t="shared" si="1"/>
        <v>11954428386.430002</v>
      </c>
      <c r="J6" s="43">
        <f>(I6-'(Q1-Q4) 2019 summary'!E6)/'(Q1-Q4) 2019 summary'!E6</f>
        <v>1.1061902450670846</v>
      </c>
      <c r="K6" s="100">
        <f>(I6-'(Q1-Q4) 2019 summary'!B6)/'(Q1-Q4) 2019 summary'!B6</f>
        <v>0.81834347408289732</v>
      </c>
    </row>
    <row r="7" spans="1:11" x14ac:dyDescent="0.25">
      <c r="A7" s="63">
        <v>4</v>
      </c>
      <c r="B7" s="64" t="s">
        <v>12</v>
      </c>
      <c r="C7" s="65">
        <v>1505286766.23</v>
      </c>
      <c r="D7" s="65">
        <v>169023826.08000001</v>
      </c>
      <c r="E7" s="65">
        <v>210941300</v>
      </c>
      <c r="F7" s="65">
        <v>644202415.99000001</v>
      </c>
      <c r="G7" s="99">
        <f t="shared" si="0"/>
        <v>2529454308.3000002</v>
      </c>
      <c r="H7" s="65">
        <v>2003929152.4899998</v>
      </c>
      <c r="I7" s="99">
        <f t="shared" si="1"/>
        <v>4533383460.79</v>
      </c>
      <c r="J7" s="43">
        <f>(I7-'(Q1-Q4) 2019 summary'!E7)/'(Q1-Q4) 2019 summary'!E7</f>
        <v>-0.52335388740134026</v>
      </c>
      <c r="K7" s="100">
        <f>(I7-'(Q1-Q4) 2019 summary'!B7)/'(Q1-Q4) 2019 summary'!B7</f>
        <v>1.0078474448125658E-3</v>
      </c>
    </row>
    <row r="8" spans="1:11" x14ac:dyDescent="0.25">
      <c r="A8" s="63">
        <v>5</v>
      </c>
      <c r="B8" s="64" t="s">
        <v>13</v>
      </c>
      <c r="C8" s="65">
        <v>4230618187.4200001</v>
      </c>
      <c r="D8" s="65">
        <v>7061460.4900000002</v>
      </c>
      <c r="E8" s="65">
        <v>19573044.530000001</v>
      </c>
      <c r="F8" s="65">
        <v>89440739.159999996</v>
      </c>
      <c r="G8" s="99">
        <f t="shared" si="0"/>
        <v>4346693431.6000004</v>
      </c>
      <c r="H8" s="65">
        <v>38347533.490000002</v>
      </c>
      <c r="I8" s="99">
        <f t="shared" si="1"/>
        <v>4385040965.0900002</v>
      </c>
      <c r="J8" s="43">
        <f>(I8-'(Q1-Q4) 2019 summary'!E8)/'(Q1-Q4) 2019 summary'!E8</f>
        <v>1.610158203729398</v>
      </c>
      <c r="K8" s="100">
        <f>(I8-'(Q1-Q4) 2019 summary'!B8)/'(Q1-Q4) 2019 summary'!B8</f>
        <v>0.65692554389301683</v>
      </c>
    </row>
    <row r="9" spans="1:11" x14ac:dyDescent="0.25">
      <c r="A9" s="63">
        <v>6</v>
      </c>
      <c r="B9" s="64" t="s">
        <v>14</v>
      </c>
      <c r="C9" s="65">
        <v>2326792900</v>
      </c>
      <c r="D9" s="65">
        <v>3989780</v>
      </c>
      <c r="E9" s="65">
        <v>12167195</v>
      </c>
      <c r="F9" s="65">
        <v>451319413</v>
      </c>
      <c r="G9" s="99">
        <f t="shared" si="0"/>
        <v>2794269288</v>
      </c>
      <c r="H9" s="65">
        <v>81052631</v>
      </c>
      <c r="I9" s="99">
        <f t="shared" si="1"/>
        <v>2875321919</v>
      </c>
      <c r="J9" s="43">
        <f>(I9-'(Q1-Q4) 2019 summary'!E9)/'(Q1-Q4) 2019 summary'!E9</f>
        <v>-0.63933866212506196</v>
      </c>
      <c r="K9" s="100">
        <f>(I9-'(Q1-Q4) 2019 summary'!B9)/'(Q1-Q4) 2019 summary'!B9</f>
        <v>-4.110960886957285E-2</v>
      </c>
    </row>
    <row r="10" spans="1:11" x14ac:dyDescent="0.25">
      <c r="A10" s="63">
        <v>7</v>
      </c>
      <c r="B10" s="64" t="s">
        <v>15</v>
      </c>
      <c r="C10" s="65">
        <v>2083720699.8299999</v>
      </c>
      <c r="D10" s="65">
        <v>179009062.88</v>
      </c>
      <c r="E10" s="65">
        <v>53366775</v>
      </c>
      <c r="F10" s="65">
        <v>13339614</v>
      </c>
      <c r="G10" s="99">
        <f t="shared" si="0"/>
        <v>2329436151.71</v>
      </c>
      <c r="H10" s="65">
        <v>1289018286.22</v>
      </c>
      <c r="I10" s="99">
        <f t="shared" si="1"/>
        <v>3618454437.9300003</v>
      </c>
      <c r="J10" s="43">
        <f>(I10-'(Q1-Q4) 2019 summary'!E10)/'(Q1-Q4) 2019 summary'!E10</f>
        <v>0.23956891727975238</v>
      </c>
      <c r="K10" s="100">
        <f>(I10-'(Q1-Q4) 2019 summary'!B10)/'(Q1-Q4) 2019 summary'!B10</f>
        <v>0.27989668063492307</v>
      </c>
    </row>
    <row r="11" spans="1:11" x14ac:dyDescent="0.25">
      <c r="A11" s="63">
        <v>8</v>
      </c>
      <c r="B11" s="64" t="s">
        <v>16</v>
      </c>
      <c r="C11" s="65">
        <v>3063603968.4299998</v>
      </c>
      <c r="D11" s="65">
        <v>174219865.49000001</v>
      </c>
      <c r="E11" s="65">
        <v>38217752</v>
      </c>
      <c r="F11" s="65">
        <v>18968299</v>
      </c>
      <c r="G11" s="99">
        <f t="shared" si="0"/>
        <v>3295009884.9200001</v>
      </c>
      <c r="H11" s="65">
        <v>293555141.75</v>
      </c>
      <c r="I11" s="99">
        <f t="shared" si="1"/>
        <v>3588565026.6700001</v>
      </c>
      <c r="J11" s="43">
        <f>(I11-'(Q1-Q4) 2019 summary'!E11)/'(Q1-Q4) 2019 summary'!E11</f>
        <v>0.68149031794133352</v>
      </c>
      <c r="K11" s="100">
        <f>(I11-'(Q1-Q4) 2019 summary'!B11)/'(Q1-Q4) 2019 summary'!B11</f>
        <v>0.88749879487088634</v>
      </c>
    </row>
    <row r="12" spans="1:11" x14ac:dyDescent="0.25">
      <c r="A12" s="63">
        <v>9</v>
      </c>
      <c r="B12" s="64" t="s">
        <v>17</v>
      </c>
      <c r="C12" s="65">
        <v>2178893726.77</v>
      </c>
      <c r="D12" s="65">
        <v>69127255.670000002</v>
      </c>
      <c r="E12" s="65">
        <v>212641935.22999999</v>
      </c>
      <c r="F12" s="65">
        <v>544567951.46000004</v>
      </c>
      <c r="G12" s="99">
        <f t="shared" si="0"/>
        <v>3005230869.1300001</v>
      </c>
      <c r="H12" s="65">
        <v>982720341.8599999</v>
      </c>
      <c r="I12" s="99">
        <f t="shared" si="1"/>
        <v>3987951210.9899998</v>
      </c>
      <c r="J12" s="43">
        <f>(I12-'(Q1-Q4) 2019 summary'!E12)/'(Q1-Q4) 2019 summary'!E12</f>
        <v>0.33766282294493427</v>
      </c>
      <c r="K12" s="100">
        <f>(I12-'(Q1-Q4) 2019 summary'!B12)/'(Q1-Q4) 2019 summary'!B12</f>
        <v>0.23564767667629602</v>
      </c>
    </row>
    <row r="13" spans="1:11" x14ac:dyDescent="0.25">
      <c r="A13" s="63">
        <v>10</v>
      </c>
      <c r="B13" s="64" t="s">
        <v>18</v>
      </c>
      <c r="C13" s="65">
        <v>14926892785.48</v>
      </c>
      <c r="D13" s="65">
        <v>160303301.03</v>
      </c>
      <c r="E13" s="65">
        <v>286880800</v>
      </c>
      <c r="F13" s="65">
        <v>1448765502.8399999</v>
      </c>
      <c r="G13" s="99">
        <f t="shared" si="0"/>
        <v>16822842389.35</v>
      </c>
      <c r="H13" s="65">
        <v>2484456114.5500002</v>
      </c>
      <c r="I13" s="99">
        <f t="shared" si="1"/>
        <v>19307298503.900002</v>
      </c>
      <c r="J13" s="43">
        <f>(I13-'(Q1-Q4) 2019 summary'!E13)/'(Q1-Q4) 2019 summary'!E13</f>
        <v>0.27283275850265482</v>
      </c>
      <c r="K13" s="100">
        <f>(I13-'(Q1-Q4) 2019 summary'!B13)/'(Q1-Q4) 2019 summary'!B13</f>
        <v>0.10407643258188359</v>
      </c>
    </row>
    <row r="14" spans="1:11" x14ac:dyDescent="0.25">
      <c r="A14" s="63">
        <v>11</v>
      </c>
      <c r="B14" s="64" t="s">
        <v>19</v>
      </c>
      <c r="C14" s="65">
        <v>3047823669.8600001</v>
      </c>
      <c r="D14" s="65">
        <v>141630650</v>
      </c>
      <c r="E14" s="65">
        <v>202996033.88999999</v>
      </c>
      <c r="F14" s="65">
        <v>168410512.05000001</v>
      </c>
      <c r="G14" s="99">
        <f t="shared" si="0"/>
        <v>3560860865.8000002</v>
      </c>
      <c r="H14" s="65">
        <v>1084501805.96</v>
      </c>
      <c r="I14" s="99">
        <f t="shared" si="1"/>
        <v>4645362671.7600002</v>
      </c>
      <c r="J14" s="43">
        <f>(I14-'(Q1-Q4) 2019 summary'!E14)/'(Q1-Q4) 2019 summary'!E14</f>
        <v>1.5595089082660474</v>
      </c>
      <c r="K14" s="100">
        <f>(I14-'(Q1-Q4) 2019 summary'!B14)/'(Q1-Q4) 2019 summary'!B14</f>
        <v>1.8427725223832208</v>
      </c>
    </row>
    <row r="15" spans="1:11" x14ac:dyDescent="0.25">
      <c r="A15" s="63">
        <v>12</v>
      </c>
      <c r="B15" s="64" t="s">
        <v>20</v>
      </c>
      <c r="C15" s="65">
        <v>3528658326</v>
      </c>
      <c r="D15" s="65">
        <v>400101327.58999997</v>
      </c>
      <c r="E15" s="65">
        <v>232242597.91</v>
      </c>
      <c r="F15" s="65">
        <v>4367844175.0299997</v>
      </c>
      <c r="G15" s="99">
        <f t="shared" si="0"/>
        <v>8528846426.5299997</v>
      </c>
      <c r="H15" s="65">
        <v>982623825.32000005</v>
      </c>
      <c r="I15" s="99">
        <f t="shared" si="1"/>
        <v>9511470251.8500004</v>
      </c>
      <c r="J15" s="43">
        <f>(I15-'(Q1-Q4) 2019 summary'!E15)/'(Q1-Q4) 2019 summary'!E15</f>
        <v>0.31857135579570484</v>
      </c>
      <c r="K15" s="100">
        <f>(I15-'(Q1-Q4) 2019 summary'!B15)/'(Q1-Q4) 2019 summary'!B15</f>
        <v>0.31534342445320551</v>
      </c>
    </row>
    <row r="16" spans="1:11" x14ac:dyDescent="0.25">
      <c r="A16" s="63">
        <v>13</v>
      </c>
      <c r="B16" s="64" t="s">
        <v>21</v>
      </c>
      <c r="C16" s="65">
        <v>991059456.17999995</v>
      </c>
      <c r="D16" s="65">
        <v>78206943</v>
      </c>
      <c r="E16" s="65">
        <v>30938650</v>
      </c>
      <c r="F16" s="65">
        <v>294801466.07999998</v>
      </c>
      <c r="G16" s="99">
        <f t="shared" si="0"/>
        <v>1395006515.2599998</v>
      </c>
      <c r="H16" s="65">
        <v>258922711.53999999</v>
      </c>
      <c r="I16" s="99">
        <f t="shared" si="1"/>
        <v>1653929226.7999997</v>
      </c>
      <c r="J16" s="43">
        <f>(I16-'(Q1-Q4) 2019 summary'!E16)/'(Q1-Q4) 2019 summary'!E16</f>
        <v>-0.15759163952409172</v>
      </c>
      <c r="K16" s="100">
        <f>(I16-'(Q1-Q4) 2019 summary'!B16)/'(Q1-Q4) 2019 summary'!B16</f>
        <v>3.2101764876520632E-2</v>
      </c>
    </row>
    <row r="17" spans="1:11" x14ac:dyDescent="0.25">
      <c r="A17" s="63">
        <v>14</v>
      </c>
      <c r="B17" s="64" t="s">
        <v>22</v>
      </c>
      <c r="C17" s="65">
        <v>2432369009</v>
      </c>
      <c r="D17" s="65">
        <v>39700544</v>
      </c>
      <c r="E17" s="65">
        <v>143021069</v>
      </c>
      <c r="F17" s="65">
        <v>381229655</v>
      </c>
      <c r="G17" s="99">
        <f t="shared" si="0"/>
        <v>2996320277</v>
      </c>
      <c r="H17" s="65">
        <v>2956787262</v>
      </c>
      <c r="I17" s="99">
        <f t="shared" si="1"/>
        <v>5953107539</v>
      </c>
      <c r="J17" s="43">
        <f>(I17-'(Q1-Q4) 2019 summary'!E17)/'(Q1-Q4) 2019 summary'!E17</f>
        <v>-0.63220059897684266</v>
      </c>
      <c r="K17" s="100">
        <f>(I17-'(Q1-Q4) 2019 summary'!B17)/'(Q1-Q4) 2019 summary'!B17</f>
        <v>6.4693878809459638E-3</v>
      </c>
    </row>
    <row r="18" spans="1:11" x14ac:dyDescent="0.25">
      <c r="A18" s="63">
        <v>15</v>
      </c>
      <c r="B18" s="64" t="s">
        <v>23</v>
      </c>
      <c r="C18" s="65">
        <v>846357095.34000003</v>
      </c>
      <c r="D18" s="65">
        <v>2794370</v>
      </c>
      <c r="E18" s="65">
        <v>23918545</v>
      </c>
      <c r="F18" s="65">
        <v>103125371.22</v>
      </c>
      <c r="G18" s="99">
        <f t="shared" si="0"/>
        <v>976195381.56000006</v>
      </c>
      <c r="H18" s="65">
        <v>129357174.33</v>
      </c>
      <c r="I18" s="99">
        <f t="shared" si="1"/>
        <v>1105552555.8900001</v>
      </c>
      <c r="J18" s="43">
        <f>(I18-'(Q1-Q4) 2019 summary'!E18)/'(Q1-Q4) 2019 summary'!E18</f>
        <v>-0.56861807111550378</v>
      </c>
      <c r="K18" s="100">
        <f>(I18-'(Q1-Q4) 2019 summary'!B18)/'(Q1-Q4) 2019 summary'!B18</f>
        <v>5.5430577478618348E-2</v>
      </c>
    </row>
    <row r="19" spans="1:11" x14ac:dyDescent="0.25">
      <c r="A19" s="63">
        <v>16</v>
      </c>
      <c r="B19" s="64" t="s">
        <v>24</v>
      </c>
      <c r="C19" s="65">
        <v>1914461869.3900001</v>
      </c>
      <c r="D19" s="65">
        <v>86035860.709999993</v>
      </c>
      <c r="E19" s="65">
        <v>100954272.48</v>
      </c>
      <c r="F19" s="65">
        <v>235352579.47</v>
      </c>
      <c r="G19" s="99">
        <f t="shared" si="0"/>
        <v>2336804582.0500002</v>
      </c>
      <c r="H19" s="65">
        <v>748051644.89999998</v>
      </c>
      <c r="I19" s="99">
        <f t="shared" si="1"/>
        <v>3084856226.9500003</v>
      </c>
      <c r="J19" s="43">
        <f>(I19-'(Q1-Q4) 2019 summary'!E19)/'(Q1-Q4) 2019 summary'!E19</f>
        <v>3.2292891485512593E-2</v>
      </c>
      <c r="K19" s="100">
        <f>(I19-'(Q1-Q4) 2019 summary'!B19)/'(Q1-Q4) 2019 summary'!B19</f>
        <v>-8.2813400928134995E-2</v>
      </c>
    </row>
    <row r="20" spans="1:11" x14ac:dyDescent="0.25">
      <c r="A20" s="63">
        <v>17</v>
      </c>
      <c r="B20" s="64" t="s">
        <v>25</v>
      </c>
      <c r="C20" s="65">
        <v>866303626.0200001</v>
      </c>
      <c r="D20" s="65">
        <v>131687250.69</v>
      </c>
      <c r="E20" s="65">
        <v>36586981</v>
      </c>
      <c r="F20" s="65">
        <v>406796448.81000006</v>
      </c>
      <c r="G20" s="99">
        <f t="shared" si="0"/>
        <v>1441374306.52</v>
      </c>
      <c r="H20" s="65">
        <v>467108942.59000003</v>
      </c>
      <c r="I20" s="99">
        <f t="shared" si="1"/>
        <v>1908483249.1100001</v>
      </c>
      <c r="J20" s="43">
        <f>(I20-'(Q1-Q4) 2019 summary'!E20)/'(Q1-Q4) 2019 summary'!E20</f>
        <v>-0.50659912833511</v>
      </c>
      <c r="K20" s="100">
        <f>(I20-'(Q1-Q4) 2019 summary'!B20)/'(Q1-Q4) 2019 summary'!B20</f>
        <v>-0.37446527841722194</v>
      </c>
    </row>
    <row r="21" spans="1:11" x14ac:dyDescent="0.25">
      <c r="A21" s="63">
        <v>18</v>
      </c>
      <c r="B21" s="64" t="s">
        <v>26</v>
      </c>
      <c r="C21" s="65">
        <v>2677662956.6900001</v>
      </c>
      <c r="D21" s="65">
        <v>86806766.209999993</v>
      </c>
      <c r="E21" s="65">
        <v>157300250</v>
      </c>
      <c r="F21" s="65">
        <v>4188653121.54</v>
      </c>
      <c r="G21" s="99">
        <f t="shared" si="0"/>
        <v>7110423094.4400005</v>
      </c>
      <c r="H21" s="65">
        <v>3083814010.79</v>
      </c>
      <c r="I21" s="99">
        <f t="shared" si="1"/>
        <v>10194237105.23</v>
      </c>
      <c r="J21" s="43">
        <f>(I21-'(Q1-Q4) 2019 summary'!E21)/'(Q1-Q4) 2019 summary'!E21</f>
        <v>-0.23796079009583754</v>
      </c>
      <c r="K21" s="100">
        <f>(I21-'(Q1-Q4) 2019 summary'!B21)/'(Q1-Q4) 2019 summary'!B21</f>
        <v>0.21883741631899645</v>
      </c>
    </row>
    <row r="22" spans="1:11" x14ac:dyDescent="0.25">
      <c r="A22" s="63">
        <v>19</v>
      </c>
      <c r="B22" s="64" t="s">
        <v>27</v>
      </c>
      <c r="C22" s="65">
        <v>4790214222.1400003</v>
      </c>
      <c r="D22" s="65">
        <v>188580979.30000001</v>
      </c>
      <c r="E22" s="65">
        <v>226173666</v>
      </c>
      <c r="F22" s="65">
        <v>766620500.17999995</v>
      </c>
      <c r="G22" s="99">
        <f t="shared" si="0"/>
        <v>5971589367.6200008</v>
      </c>
      <c r="H22" s="65">
        <v>1878026661.9200001</v>
      </c>
      <c r="I22" s="99">
        <f t="shared" si="1"/>
        <v>7849616029.5400009</v>
      </c>
      <c r="J22" s="43">
        <f>(I22-'(Q1-Q4) 2019 summary'!E22)/'(Q1-Q4) 2019 summary'!E22</f>
        <v>-0.4692034295630923</v>
      </c>
      <c r="K22" s="100">
        <f>(I22-'(Q1-Q4) 2019 summary'!B22)/'(Q1-Q4) 2019 summary'!B22</f>
        <v>5.1453012632756159E-2</v>
      </c>
    </row>
    <row r="23" spans="1:11" x14ac:dyDescent="0.25">
      <c r="A23" s="63">
        <v>20</v>
      </c>
      <c r="B23" s="64" t="s">
        <v>28</v>
      </c>
      <c r="C23" s="65">
        <v>1753820668</v>
      </c>
      <c r="D23" s="65">
        <v>61624587</v>
      </c>
      <c r="E23" s="65">
        <v>45962496</v>
      </c>
      <c r="F23" s="65">
        <v>136036675</v>
      </c>
      <c r="G23" s="99">
        <f t="shared" si="0"/>
        <v>1997444426</v>
      </c>
      <c r="H23" s="65">
        <v>102923812</v>
      </c>
      <c r="I23" s="99">
        <f t="shared" si="1"/>
        <v>2100368238</v>
      </c>
      <c r="J23" s="43">
        <f>(I23-'(Q1-Q4) 2019 summary'!E23)/'(Q1-Q4) 2019 summary'!E23</f>
        <v>0.1129579342259161</v>
      </c>
      <c r="K23" s="100">
        <f>(I23-'(Q1-Q4) 2019 summary'!B23)/'(Q1-Q4) 2019 summary'!B23</f>
        <v>0.18680921752990193</v>
      </c>
    </row>
    <row r="24" spans="1:11" x14ac:dyDescent="0.25">
      <c r="A24" s="63">
        <v>21</v>
      </c>
      <c r="B24" s="64" t="s">
        <v>29</v>
      </c>
      <c r="C24" s="65">
        <v>979646380.25999999</v>
      </c>
      <c r="D24" s="65">
        <v>172141295.99000001</v>
      </c>
      <c r="E24" s="65">
        <v>5650925</v>
      </c>
      <c r="F24" s="65">
        <v>970413978.30999994</v>
      </c>
      <c r="G24" s="99">
        <f t="shared" si="0"/>
        <v>2127852579.5599999</v>
      </c>
      <c r="H24" s="65">
        <v>81832395.560000002</v>
      </c>
      <c r="I24" s="99">
        <f t="shared" si="1"/>
        <v>2209684975.1199999</v>
      </c>
      <c r="J24" s="43">
        <f>(I24-'(Q1-Q4) 2019 summary'!E24)/'(Q1-Q4) 2019 summary'!E24</f>
        <v>0.57047979693155626</v>
      </c>
      <c r="K24" s="100">
        <f>(I24-'(Q1-Q4) 2019 summary'!B24)/'(Q1-Q4) 2019 summary'!B24</f>
        <v>0.51214189035786473</v>
      </c>
    </row>
    <row r="25" spans="1:11" ht="17.25" customHeight="1" x14ac:dyDescent="0.25">
      <c r="A25" s="63">
        <v>22</v>
      </c>
      <c r="B25" s="64" t="s">
        <v>30</v>
      </c>
      <c r="C25" s="65">
        <v>3743136514.4299998</v>
      </c>
      <c r="D25" s="65">
        <v>6596956.6100000003</v>
      </c>
      <c r="E25" s="65">
        <v>184289150</v>
      </c>
      <c r="F25" s="65">
        <v>249041769.53999999</v>
      </c>
      <c r="G25" s="99">
        <f t="shared" si="0"/>
        <v>4183064390.5799999</v>
      </c>
      <c r="H25" s="65">
        <v>1239494884.79</v>
      </c>
      <c r="I25" s="99">
        <f t="shared" si="1"/>
        <v>5422559275.3699999</v>
      </c>
      <c r="J25" s="43">
        <f>(I25-'(Q1-Q4) 2019 summary'!E25)/'(Q1-Q4) 2019 summary'!E25</f>
        <v>0.42466911984247557</v>
      </c>
      <c r="K25" s="100">
        <f>(I25-'(Q1-Q4) 2019 summary'!B25)/'(Q1-Q4) 2019 summary'!B25</f>
        <v>0.7072976740691822</v>
      </c>
    </row>
    <row r="26" spans="1:11" ht="17.25" customHeight="1" x14ac:dyDescent="0.25">
      <c r="A26" s="63">
        <v>23</v>
      </c>
      <c r="B26" s="64" t="s">
        <v>31</v>
      </c>
      <c r="C26" s="65">
        <v>2355387829.9466667</v>
      </c>
      <c r="D26" s="65">
        <v>270377137.56999999</v>
      </c>
      <c r="E26" s="65">
        <v>107519590</v>
      </c>
      <c r="F26" s="65">
        <v>57350962.190554813</v>
      </c>
      <c r="G26" s="99">
        <f t="shared" si="0"/>
        <v>2790635519.7072215</v>
      </c>
      <c r="H26" s="65">
        <v>4429330959.9500008</v>
      </c>
      <c r="I26" s="99">
        <f t="shared" si="1"/>
        <v>7219966479.6572227</v>
      </c>
      <c r="J26" s="43">
        <f>(I26-'(Q1-Q4) 2019 summary'!E26)/'(Q1-Q4) 2019 summary'!E26</f>
        <v>8.6373441223743519E-2</v>
      </c>
      <c r="K26" s="100">
        <f>(I26-'(Q1-Q4) 2019 summary'!B26)/'(Q1-Q4) 2019 summary'!B26</f>
        <v>0.15026614766981858</v>
      </c>
    </row>
    <row r="27" spans="1:11" ht="18" customHeight="1" x14ac:dyDescent="0.25">
      <c r="A27" s="63">
        <v>24</v>
      </c>
      <c r="B27" s="64" t="s">
        <v>32</v>
      </c>
      <c r="C27" s="65">
        <v>82164817307.729996</v>
      </c>
      <c r="D27" s="65">
        <v>4513702888.9799995</v>
      </c>
      <c r="E27" s="65">
        <v>3211922511.8499999</v>
      </c>
      <c r="F27" s="65">
        <v>13551922163.049999</v>
      </c>
      <c r="G27" s="99">
        <f t="shared" si="0"/>
        <v>103442364871.61</v>
      </c>
      <c r="H27" s="65">
        <v>10559572921.15</v>
      </c>
      <c r="I27" s="99">
        <f t="shared" si="1"/>
        <v>114001937792.75999</v>
      </c>
      <c r="J27" s="43">
        <f>(I27-'(Q1-Q4) 2019 summary'!E27)/'(Q1-Q4) 2019 summary'!E27</f>
        <v>0.1216706188743609</v>
      </c>
      <c r="K27" s="100">
        <f>(I27-'(Q1-Q4) 2019 summary'!B27)/'(Q1-Q4) 2019 summary'!B27</f>
        <v>0.169549968439038</v>
      </c>
    </row>
    <row r="28" spans="1:11" x14ac:dyDescent="0.25">
      <c r="A28" s="63">
        <v>25</v>
      </c>
      <c r="B28" s="64" t="s">
        <v>33</v>
      </c>
      <c r="C28" s="65">
        <v>1965132449.5</v>
      </c>
      <c r="D28" s="65">
        <v>19338160</v>
      </c>
      <c r="E28" s="65">
        <v>47267104</v>
      </c>
      <c r="F28" s="65">
        <v>98665370.730000004</v>
      </c>
      <c r="G28" s="99">
        <f t="shared" si="0"/>
        <v>2130403084.23</v>
      </c>
      <c r="H28" s="65">
        <v>903951418.73000002</v>
      </c>
      <c r="I28" s="99">
        <f t="shared" si="1"/>
        <v>3034354502.96</v>
      </c>
      <c r="J28" s="43">
        <f>(I28-'(Q1-Q4) 2019 summary'!E28)/'(Q1-Q4) 2019 summary'!E28</f>
        <v>8.2100824700717858E-3</v>
      </c>
      <c r="K28" s="100">
        <f>(I28-'(Q1-Q4) 2019 summary'!B28)/'(Q1-Q4) 2019 summary'!B28</f>
        <v>0.76960737876710106</v>
      </c>
    </row>
    <row r="29" spans="1:11" x14ac:dyDescent="0.25">
      <c r="A29" s="63">
        <v>26</v>
      </c>
      <c r="B29" s="64" t="s">
        <v>34</v>
      </c>
      <c r="C29" s="65">
        <v>1440315072.28</v>
      </c>
      <c r="D29" s="65">
        <v>51990053.869999997</v>
      </c>
      <c r="E29" s="65">
        <v>72219755</v>
      </c>
      <c r="F29" s="65">
        <v>269995942.00999999</v>
      </c>
      <c r="G29" s="99">
        <f t="shared" si="0"/>
        <v>1834520823.1599998</v>
      </c>
      <c r="H29" s="65">
        <v>64269337.960000001</v>
      </c>
      <c r="I29" s="99">
        <f t="shared" si="1"/>
        <v>1898790161.1199999</v>
      </c>
      <c r="J29" s="43">
        <f>(I29-'(Q1-Q4) 2019 summary'!E29)/'(Q1-Q4) 2019 summary'!E29</f>
        <v>0.26734591838733635</v>
      </c>
      <c r="K29" s="100">
        <f>(I29-'(Q1-Q4) 2019 summary'!B29)/'(Q1-Q4) 2019 summary'!B29</f>
        <v>7.3853812599832189E-2</v>
      </c>
    </row>
    <row r="30" spans="1:11" x14ac:dyDescent="0.25">
      <c r="A30" s="63">
        <v>27</v>
      </c>
      <c r="B30" s="64" t="s">
        <v>35</v>
      </c>
      <c r="C30" s="66">
        <v>7058894348.2199993</v>
      </c>
      <c r="D30" s="66">
        <v>761941016.36000001</v>
      </c>
      <c r="E30" s="66">
        <v>193780890.22</v>
      </c>
      <c r="F30" s="66">
        <v>914171425.40999997</v>
      </c>
      <c r="G30" s="99">
        <f t="shared" si="0"/>
        <v>8928787680.2099991</v>
      </c>
      <c r="H30" s="66">
        <v>5686613066.0200024</v>
      </c>
      <c r="I30" s="99">
        <f t="shared" si="1"/>
        <v>14615400746.230001</v>
      </c>
      <c r="J30" s="43">
        <f>(I30-'(Q1-Q4) 2019 summary'!E30)/'(Q1-Q4) 2019 summary'!E30</f>
        <v>-0.19039987710520209</v>
      </c>
      <c r="K30" s="100">
        <f>(I30-'(Q1-Q4) 2019 summary'!B30)/'(Q1-Q4) 2019 summary'!B30</f>
        <v>2.2312334019388324E-2</v>
      </c>
    </row>
    <row r="31" spans="1:11" x14ac:dyDescent="0.25">
      <c r="A31" s="63">
        <v>28</v>
      </c>
      <c r="B31" s="64" t="s">
        <v>36</v>
      </c>
      <c r="C31" s="65">
        <v>4301412658.96</v>
      </c>
      <c r="D31" s="65">
        <v>223009392.99000001</v>
      </c>
      <c r="E31" s="65">
        <v>246578126.80000001</v>
      </c>
      <c r="F31" s="65">
        <v>2395180518.3400002</v>
      </c>
      <c r="G31" s="99">
        <f t="shared" si="0"/>
        <v>7166180697.0900002</v>
      </c>
      <c r="H31" s="65">
        <v>997602021.14999986</v>
      </c>
      <c r="I31" s="99">
        <f t="shared" si="1"/>
        <v>8163782718.2399998</v>
      </c>
      <c r="J31" s="43">
        <f>(I31-'(Q1-Q4) 2019 summary'!E31)/'(Q1-Q4) 2019 summary'!E31</f>
        <v>0.45792215317903728</v>
      </c>
      <c r="K31" s="100">
        <f>(I31-'(Q1-Q4) 2019 summary'!B31)/'(Q1-Q4) 2019 summary'!B31</f>
        <v>0.57053236595859758</v>
      </c>
    </row>
    <row r="32" spans="1:11" x14ac:dyDescent="0.25">
      <c r="A32" s="63">
        <v>29</v>
      </c>
      <c r="B32" s="64" t="s">
        <v>37</v>
      </c>
      <c r="C32" s="67">
        <v>3656409296.2400002</v>
      </c>
      <c r="D32" s="67">
        <v>205611310.95999998</v>
      </c>
      <c r="E32" s="67">
        <v>66397353</v>
      </c>
      <c r="F32" s="67">
        <v>37098653.789999999</v>
      </c>
      <c r="G32" s="99">
        <f t="shared" si="0"/>
        <v>3965516613.9900002</v>
      </c>
      <c r="H32" s="65">
        <v>3058588493.0500002</v>
      </c>
      <c r="I32" s="99">
        <f t="shared" si="1"/>
        <v>7024105107.0400009</v>
      </c>
      <c r="J32" s="43">
        <f>(I32-'(Q1-Q4) 2019 summary'!E32)/'(Q1-Q4) 2019 summary'!E32</f>
        <v>0.86392817571362313</v>
      </c>
      <c r="K32" s="100">
        <f>(I32-'(Q1-Q4) 2019 summary'!B32)/'(Q1-Q4) 2019 summary'!B32</f>
        <v>0.47711547851517216</v>
      </c>
    </row>
    <row r="33" spans="1:11" x14ac:dyDescent="0.25">
      <c r="A33" s="68">
        <v>30</v>
      </c>
      <c r="B33" s="69" t="s">
        <v>38</v>
      </c>
      <c r="C33" s="65">
        <v>4654151597.0100002</v>
      </c>
      <c r="D33" s="65">
        <v>260809373.03999999</v>
      </c>
      <c r="E33" s="65">
        <v>207170852.23000002</v>
      </c>
      <c r="F33" s="65">
        <v>865724985.53999996</v>
      </c>
      <c r="G33" s="99">
        <f t="shared" si="0"/>
        <v>5987856807.8200006</v>
      </c>
      <c r="H33" s="65">
        <v>1366580148.8499999</v>
      </c>
      <c r="I33" s="99">
        <f t="shared" si="1"/>
        <v>7354436956.6700001</v>
      </c>
      <c r="J33" s="43">
        <f>(I33-'(Q1-Q4) 2019 summary'!E33)/'(Q1-Q4) 2019 summary'!E33</f>
        <v>9.0821957978123619E-2</v>
      </c>
      <c r="K33" s="100">
        <f>(I33-'(Q1-Q4) 2019 summary'!B33)/'(Q1-Q4) 2019 summary'!B33</f>
        <v>0.110404831752486</v>
      </c>
    </row>
    <row r="34" spans="1:11" x14ac:dyDescent="0.25">
      <c r="A34" s="68">
        <v>31</v>
      </c>
      <c r="B34" s="69" t="s">
        <v>39</v>
      </c>
      <c r="C34" s="65">
        <v>5775138786.6000004</v>
      </c>
      <c r="D34" s="65">
        <v>39505138.939999998</v>
      </c>
      <c r="E34" s="65">
        <v>128784150</v>
      </c>
      <c r="F34" s="65">
        <v>344553846.22000003</v>
      </c>
      <c r="G34" s="99">
        <f t="shared" si="0"/>
        <v>6287981921.7600002</v>
      </c>
      <c r="H34" s="65">
        <v>915347719.85000002</v>
      </c>
      <c r="I34" s="99">
        <f t="shared" si="1"/>
        <v>7203329641.6100006</v>
      </c>
      <c r="J34" s="43">
        <f>(I34-'(Q1-Q4) 2019 summary'!E34)/'(Q1-Q4) 2019 summary'!E34</f>
        <v>0.94902815909393523</v>
      </c>
      <c r="K34" s="100">
        <f>(I34-'(Q1-Q4) 2019 summary'!B34)/'(Q1-Q4) 2019 summary'!B34</f>
        <v>1.1822419331145357</v>
      </c>
    </row>
    <row r="35" spans="1:11" x14ac:dyDescent="0.25">
      <c r="A35" s="68">
        <v>32</v>
      </c>
      <c r="B35" s="69" t="s">
        <v>40</v>
      </c>
      <c r="C35" s="65">
        <v>31323914550.75</v>
      </c>
      <c r="D35" s="65">
        <v>475969458.87</v>
      </c>
      <c r="E35" s="65">
        <v>165977636.72</v>
      </c>
      <c r="F35" s="65">
        <v>3043757059.7799997</v>
      </c>
      <c r="G35" s="99">
        <f t="shared" si="0"/>
        <v>35009618706.120003</v>
      </c>
      <c r="H35" s="65">
        <v>1636678018.77</v>
      </c>
      <c r="I35" s="99">
        <f t="shared" si="1"/>
        <v>36646296724.889999</v>
      </c>
      <c r="J35" s="43">
        <f>(I35-'(Q1-Q4) 2019 summary'!E35)/'(Q1-Q4) 2019 summary'!E35</f>
        <v>9.8092879982486489E-2</v>
      </c>
      <c r="K35" s="100">
        <f>(I35-'(Q1-Q4) 2019 summary'!B35)/'(Q1-Q4) 2019 summary'!B35</f>
        <v>-6.6599782432152185E-2</v>
      </c>
    </row>
    <row r="36" spans="1:11" x14ac:dyDescent="0.25">
      <c r="A36" s="68">
        <v>33</v>
      </c>
      <c r="B36" s="69" t="s">
        <v>41</v>
      </c>
      <c r="C36" s="65">
        <v>1287297389.0599999</v>
      </c>
      <c r="D36" s="65">
        <v>4052500</v>
      </c>
      <c r="E36" s="65">
        <v>24345715</v>
      </c>
      <c r="F36" s="65">
        <v>95115297.260000005</v>
      </c>
      <c r="G36" s="99">
        <f t="shared" si="0"/>
        <v>1410810901.3199999</v>
      </c>
      <c r="H36" s="65">
        <v>169873836.55000001</v>
      </c>
      <c r="I36" s="99">
        <f t="shared" si="1"/>
        <v>1580684737.8699999</v>
      </c>
      <c r="J36" s="43">
        <f>(I36-'(Q1-Q4) 2019 summary'!E36)/'(Q1-Q4) 2019 summary'!E36</f>
        <v>-0.66001025651526868</v>
      </c>
      <c r="K36" s="100">
        <f>(I36-'(Q1-Q4) 2019 summary'!B36)/'(Q1-Q4) 2019 summary'!B36</f>
        <v>-8.1983706008388085E-2</v>
      </c>
    </row>
    <row r="37" spans="1:11" x14ac:dyDescent="0.25">
      <c r="A37" s="68">
        <v>34</v>
      </c>
      <c r="B37" s="69" t="s">
        <v>42</v>
      </c>
      <c r="C37" s="65">
        <v>1671384524.3900001</v>
      </c>
      <c r="D37" s="65">
        <v>47891202.259999998</v>
      </c>
      <c r="E37" s="65">
        <v>37504275</v>
      </c>
      <c r="F37" s="65">
        <v>7398409.8399999999</v>
      </c>
      <c r="G37" s="99">
        <f t="shared" si="0"/>
        <v>1764178411.49</v>
      </c>
      <c r="H37" s="65">
        <v>585311431.82000005</v>
      </c>
      <c r="I37" s="99">
        <f t="shared" si="1"/>
        <v>2349489843.3099999</v>
      </c>
      <c r="J37" s="43">
        <f>(I37-'(Q1-Q4) 2019 summary'!E37)/'(Q1-Q4) 2019 summary'!E37</f>
        <v>0.29741527903638909</v>
      </c>
      <c r="K37" s="100">
        <f>(I37-'(Q1-Q4) 2019 summary'!B37)/'(Q1-Q4) 2019 summary'!B37</f>
        <v>0.67796883389907336</v>
      </c>
    </row>
    <row r="38" spans="1:11" x14ac:dyDescent="0.25">
      <c r="A38" s="68">
        <v>35</v>
      </c>
      <c r="B38" s="69" t="s">
        <v>43</v>
      </c>
      <c r="C38" s="65">
        <v>1524189467.9400001</v>
      </c>
      <c r="D38" s="65">
        <v>1148712</v>
      </c>
      <c r="E38" s="65">
        <v>22544410</v>
      </c>
      <c r="F38" s="65">
        <v>69201277.850000009</v>
      </c>
      <c r="G38" s="99">
        <f t="shared" si="0"/>
        <v>1617083867.79</v>
      </c>
      <c r="H38" s="65">
        <v>344666498.13</v>
      </c>
      <c r="I38" s="99">
        <f t="shared" si="1"/>
        <v>1961750365.9200001</v>
      </c>
      <c r="J38" s="43">
        <f>(I38-'(Q1-Q4) 2019 summary'!E38)/'(Q1-Q4) 2019 summary'!E38</f>
        <v>-0.61544498059607922</v>
      </c>
      <c r="K38" s="100">
        <f>(I38-'(Q1-Q4) 2019 summary'!B38)/'(Q1-Q4) 2019 summary'!B38</f>
        <v>0.60705373201187751</v>
      </c>
    </row>
    <row r="39" spans="1:11" x14ac:dyDescent="0.25">
      <c r="A39" s="68">
        <v>36</v>
      </c>
      <c r="B39" s="69" t="s">
        <v>44</v>
      </c>
      <c r="C39" s="65">
        <v>1897134156.4100001</v>
      </c>
      <c r="D39" s="65">
        <v>339529755.18000001</v>
      </c>
      <c r="E39" s="65">
        <v>480820600</v>
      </c>
      <c r="F39" s="65">
        <v>445071458</v>
      </c>
      <c r="G39" s="99">
        <f t="shared" si="0"/>
        <v>3162555969.5900002</v>
      </c>
      <c r="H39" s="65">
        <v>409194843.60000002</v>
      </c>
      <c r="I39" s="99">
        <f t="shared" si="1"/>
        <v>3571750813.1900001</v>
      </c>
      <c r="J39" s="43">
        <f>(I39-'(Q1-Q4) 2019 summary'!E39)/'(Q1-Q4) 2019 summary'!E39</f>
        <v>-0.25944660887939902</v>
      </c>
      <c r="K39" s="100">
        <f>(I39-'(Q1-Q4) 2019 summary'!B39)/'(Q1-Q4) 2019 summary'!B39</f>
        <v>0.50924156615787641</v>
      </c>
    </row>
    <row r="40" spans="1:11" ht="16.5" thickBot="1" x14ac:dyDescent="0.3">
      <c r="A40" s="101">
        <v>37</v>
      </c>
      <c r="B40" s="102" t="s">
        <v>45</v>
      </c>
      <c r="C40" s="103">
        <v>18797743579.349998</v>
      </c>
      <c r="D40" s="103">
        <v>842474563.79000008</v>
      </c>
      <c r="E40" s="103">
        <v>0</v>
      </c>
      <c r="F40" s="103">
        <v>1089428095.6300001</v>
      </c>
      <c r="G40" s="104">
        <f t="shared" si="0"/>
        <v>20729646238.77</v>
      </c>
      <c r="H40" s="103">
        <f>-E40</f>
        <v>0</v>
      </c>
      <c r="I40" s="105">
        <f t="shared" si="1"/>
        <v>20729646238.77</v>
      </c>
      <c r="J40" s="43">
        <f>(I40-'(Q1-Q4) 2019 summary'!E40)/'(Q1-Q4) 2019 summary'!E40</f>
        <v>0.10022295942289225</v>
      </c>
      <c r="K40" s="100">
        <f>(I40-'(Q1-Q4) 2019 summary'!B40)/'(Q1-Q4) 2019 summary'!B40</f>
        <v>-2.5562910873218662E-2</v>
      </c>
    </row>
    <row r="41" spans="1:11" s="111" customFormat="1" ht="16.5" thickBot="1" x14ac:dyDescent="0.3">
      <c r="A41" s="106"/>
      <c r="B41" s="107" t="s">
        <v>46</v>
      </c>
      <c r="C41" s="108">
        <f t="shared" ref="C41:I41" si="2">SUM(C4:C40)</f>
        <v>241788648639.22668</v>
      </c>
      <c r="D41" s="108">
        <f t="shared" si="2"/>
        <v>10360830872.490002</v>
      </c>
      <c r="E41" s="108">
        <f t="shared" si="2"/>
        <v>7533751300.0700006</v>
      </c>
      <c r="F41" s="108">
        <f t="shared" si="2"/>
        <v>40205428800.090546</v>
      </c>
      <c r="G41" s="108">
        <f t="shared" si="2"/>
        <v>299888659611.87726</v>
      </c>
      <c r="H41" s="108">
        <f t="shared" si="2"/>
        <v>53248078571.670006</v>
      </c>
      <c r="I41" s="108">
        <f t="shared" si="2"/>
        <v>353136738183.54724</v>
      </c>
      <c r="J41" s="109">
        <f>(I41-'(Q1-Q4) 2019 summary'!E41)/'(Q1-Q4) 2019 summary'!E41</f>
        <v>2.0033199941860834E-2</v>
      </c>
      <c r="K41" s="110">
        <f>(I41-'(Q1-Q4) 2019 summary'!B41)/'(Q1-Q4) 2019 summary'!B41</f>
        <v>0.16701820321477898</v>
      </c>
    </row>
  </sheetData>
  <mergeCells count="1">
    <mergeCell ref="A2:I2"/>
  </mergeCells>
  <pageMargins left="0.7" right="0.7" top="0.75" bottom="0.75" header="0.3" footer="0.3"/>
  <pageSetup paperSize="9" orientation="portrait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3AD612-BB7C-4FDE-9188-7DD8AFDA0B54}">
  <sheetPr>
    <tabColor rgb="FF00B050"/>
    <pageSetUpPr fitToPage="1"/>
  </sheetPr>
  <dimension ref="A1:K42"/>
  <sheetViews>
    <sheetView view="pageBreakPreview" topLeftCell="F2" zoomScale="64" zoomScaleNormal="50" zoomScaleSheetLayoutView="64" workbookViewId="0">
      <selection activeCell="J3" sqref="J3"/>
    </sheetView>
  </sheetViews>
  <sheetFormatPr defaultRowHeight="16.5" x14ac:dyDescent="0.3"/>
  <cols>
    <col min="1" max="1" width="9.28515625" style="44" bestFit="1" customWidth="1"/>
    <col min="2" max="2" width="20.5703125" style="44" customWidth="1"/>
    <col min="3" max="3" width="38.42578125" style="44" customWidth="1"/>
    <col min="4" max="4" width="37.5703125" style="44" customWidth="1"/>
    <col min="5" max="5" width="34.28515625" style="44" customWidth="1"/>
    <col min="6" max="6" width="37.5703125" style="44" customWidth="1"/>
    <col min="7" max="7" width="39.42578125" style="74" customWidth="1"/>
    <col min="8" max="8" width="36.42578125" style="44" customWidth="1"/>
    <col min="9" max="9" width="38.28515625" style="74" customWidth="1"/>
    <col min="10" max="10" width="60.85546875" style="44" customWidth="1"/>
    <col min="11" max="11" width="49.140625" style="61" customWidth="1"/>
    <col min="12" max="16384" width="9.140625" style="44"/>
  </cols>
  <sheetData>
    <row r="1" spans="1:11" ht="81" customHeight="1" x14ac:dyDescent="0.3"/>
    <row r="2" spans="1:11" ht="42" customHeight="1" x14ac:dyDescent="0.3">
      <c r="A2" s="90" t="s">
        <v>47</v>
      </c>
      <c r="B2" s="90"/>
      <c r="C2" s="90"/>
      <c r="D2" s="90"/>
      <c r="E2" s="90"/>
      <c r="F2" s="90"/>
      <c r="G2" s="90"/>
      <c r="H2" s="90"/>
      <c r="I2" s="90"/>
    </row>
    <row r="3" spans="1:11" ht="30.75" customHeight="1" x14ac:dyDescent="0.3">
      <c r="A3" s="45" t="s">
        <v>0</v>
      </c>
      <c r="B3" s="46" t="s">
        <v>1</v>
      </c>
      <c r="C3" s="46" t="s">
        <v>2</v>
      </c>
      <c r="D3" s="47" t="s">
        <v>3</v>
      </c>
      <c r="E3" s="46" t="s">
        <v>4</v>
      </c>
      <c r="F3" s="46" t="s">
        <v>5</v>
      </c>
      <c r="G3" s="46" t="s">
        <v>6</v>
      </c>
      <c r="H3" s="46" t="s">
        <v>7</v>
      </c>
      <c r="I3" s="45" t="s">
        <v>8</v>
      </c>
      <c r="J3" s="48" t="s">
        <v>67</v>
      </c>
      <c r="K3" s="62" t="s">
        <v>73</v>
      </c>
    </row>
    <row r="4" spans="1:11" ht="22.5" x14ac:dyDescent="0.35">
      <c r="A4" s="49">
        <v>1</v>
      </c>
      <c r="B4" s="50" t="s">
        <v>9</v>
      </c>
      <c r="C4" s="51">
        <v>1437340691.1199999</v>
      </c>
      <c r="D4" s="51">
        <v>20169757.09</v>
      </c>
      <c r="E4" s="51">
        <v>22200000</v>
      </c>
      <c r="F4" s="51">
        <v>323755837.45999998</v>
      </c>
      <c r="G4" s="96">
        <f t="shared" ref="G4:G40" si="0">SUM(C4:F4)</f>
        <v>1803466285.6699998</v>
      </c>
      <c r="H4" s="51">
        <v>120159444.13</v>
      </c>
      <c r="I4" s="96">
        <f t="shared" ref="I4:I40" si="1">SUM(G4:H4)</f>
        <v>1923625729.7999997</v>
      </c>
      <c r="J4" s="52">
        <f>(I4-'2020 Q1'!I4)/'2020 Q1'!I4</f>
        <v>-0.54898355303569424</v>
      </c>
      <c r="K4" s="100">
        <f>(I4-'(Q1-Q4) 2019 summary'!C4)/'(Q1-Q4) 2019 summary'!C4</f>
        <v>-0.50069600174783035</v>
      </c>
    </row>
    <row r="5" spans="1:11" ht="22.5" x14ac:dyDescent="0.35">
      <c r="A5" s="49">
        <v>2</v>
      </c>
      <c r="B5" s="50" t="s">
        <v>10</v>
      </c>
      <c r="C5" s="51">
        <v>1514005135.8</v>
      </c>
      <c r="D5" s="51">
        <v>9219220</v>
      </c>
      <c r="E5" s="51">
        <v>23925999</v>
      </c>
      <c r="F5" s="51">
        <v>215205182.84</v>
      </c>
      <c r="G5" s="96">
        <f t="shared" si="0"/>
        <v>1762355537.6399999</v>
      </c>
      <c r="H5" s="51">
        <v>361786745.35000002</v>
      </c>
      <c r="I5" s="96">
        <f t="shared" si="1"/>
        <v>2124142282.9899998</v>
      </c>
      <c r="J5" s="52">
        <f>(I5-'2020 Q1'!I5)/'2020 Q1'!I5</f>
        <v>0.30615643805418891</v>
      </c>
      <c r="K5" s="100">
        <f>(I5-'(Q1-Q4) 2019 summary'!C5)/'(Q1-Q4) 2019 summary'!C5</f>
        <v>-0.3756486322406728</v>
      </c>
    </row>
    <row r="6" spans="1:11" ht="22.5" x14ac:dyDescent="0.35">
      <c r="A6" s="49">
        <v>3</v>
      </c>
      <c r="B6" s="50" t="s">
        <v>11</v>
      </c>
      <c r="C6" s="51">
        <v>2966824783.5799999</v>
      </c>
      <c r="D6" s="51">
        <v>13205513.050000001</v>
      </c>
      <c r="E6" s="51">
        <v>47877625</v>
      </c>
      <c r="F6" s="51">
        <v>944148973.19000006</v>
      </c>
      <c r="G6" s="96">
        <f t="shared" si="0"/>
        <v>3972056894.8200002</v>
      </c>
      <c r="H6" s="51">
        <v>284509027.01999998</v>
      </c>
      <c r="I6" s="96">
        <f t="shared" si="1"/>
        <v>4256565921.8400002</v>
      </c>
      <c r="J6" s="52">
        <f>(I6-'2020 Q1'!I6)/'2020 Q1'!I6</f>
        <v>-0.64393396453218832</v>
      </c>
      <c r="K6" s="100">
        <f>(I6-'(Q1-Q4) 2019 summary'!C6)/'(Q1-Q4) 2019 summary'!C6</f>
        <v>-0.69355742072240822</v>
      </c>
    </row>
    <row r="7" spans="1:11" ht="22.5" x14ac:dyDescent="0.35">
      <c r="A7" s="49">
        <v>4</v>
      </c>
      <c r="B7" s="50" t="s">
        <v>12</v>
      </c>
      <c r="C7" s="51">
        <v>3194092342.5600004</v>
      </c>
      <c r="D7" s="51">
        <v>132594695.40000001</v>
      </c>
      <c r="E7" s="51">
        <v>139166075</v>
      </c>
      <c r="F7" s="51">
        <v>662816246.23000002</v>
      </c>
      <c r="G7" s="96">
        <f t="shared" si="0"/>
        <v>4128669359.1900005</v>
      </c>
      <c r="H7" s="51">
        <v>884659362.71000004</v>
      </c>
      <c r="I7" s="96">
        <f t="shared" si="1"/>
        <v>5013328721.9000006</v>
      </c>
      <c r="J7" s="52">
        <f>(I7-'2020 Q1'!I7)/'2020 Q1'!I7</f>
        <v>0.10586910753549271</v>
      </c>
      <c r="K7" s="100">
        <f>(I7-'(Q1-Q4) 2019 summary'!C7)/'(Q1-Q4) 2019 summary'!C7</f>
        <v>0.20562580425196708</v>
      </c>
    </row>
    <row r="8" spans="1:11" ht="22.5" x14ac:dyDescent="0.35">
      <c r="A8" s="49">
        <v>5</v>
      </c>
      <c r="B8" s="50" t="s">
        <v>13</v>
      </c>
      <c r="C8" s="51">
        <v>1255073415.24</v>
      </c>
      <c r="D8" s="51">
        <v>29844003.09</v>
      </c>
      <c r="E8" s="51">
        <v>15354925</v>
      </c>
      <c r="F8" s="51">
        <v>56311708.240000002</v>
      </c>
      <c r="G8" s="96">
        <f t="shared" si="0"/>
        <v>1356584051.5699999</v>
      </c>
      <c r="H8" s="51">
        <v>10662741.060000001</v>
      </c>
      <c r="I8" s="96">
        <f t="shared" si="1"/>
        <v>1367246792.6299999</v>
      </c>
      <c r="J8" s="52">
        <f>(I8-'2020 Q1'!I8)/'2020 Q1'!I8</f>
        <v>-0.68820204793641238</v>
      </c>
      <c r="K8" s="100">
        <f>(I8-'(Q1-Q4) 2019 summary'!C8)/'(Q1-Q4) 2019 summary'!C8</f>
        <v>-0.75681352836167481</v>
      </c>
    </row>
    <row r="9" spans="1:11" ht="22.5" x14ac:dyDescent="0.35">
      <c r="A9" s="49">
        <v>6</v>
      </c>
      <c r="B9" s="50" t="s">
        <v>14</v>
      </c>
      <c r="C9" s="51">
        <v>2256872458</v>
      </c>
      <c r="D9" s="51">
        <v>12952918</v>
      </c>
      <c r="E9" s="51">
        <v>10558760</v>
      </c>
      <c r="F9" s="51">
        <v>213591383</v>
      </c>
      <c r="G9" s="96">
        <f t="shared" si="0"/>
        <v>2493975519</v>
      </c>
      <c r="H9" s="51">
        <v>16971733</v>
      </c>
      <c r="I9" s="96">
        <f t="shared" si="1"/>
        <v>2510947252</v>
      </c>
      <c r="J9" s="52">
        <f>(I9-'2020 Q1'!I9)/'2020 Q1'!I9</f>
        <v>-0.12672482499863</v>
      </c>
      <c r="K9" s="100">
        <f>(I9-'(Q1-Q4) 2019 summary'!C9)/'(Q1-Q4) 2019 summary'!C9</f>
        <v>-0.12721171026401787</v>
      </c>
    </row>
    <row r="10" spans="1:11" ht="22.5" x14ac:dyDescent="0.35">
      <c r="A10" s="49">
        <v>7</v>
      </c>
      <c r="B10" s="50" t="s">
        <v>15</v>
      </c>
      <c r="C10" s="51">
        <v>1286587610.5</v>
      </c>
      <c r="D10" s="51">
        <v>103217117.26000001</v>
      </c>
      <c r="E10" s="51">
        <v>35962515</v>
      </c>
      <c r="F10" s="51">
        <v>5250972.4800000004</v>
      </c>
      <c r="G10" s="96">
        <f t="shared" si="0"/>
        <v>1431018215.24</v>
      </c>
      <c r="H10" s="51">
        <v>296172279.33999997</v>
      </c>
      <c r="I10" s="96">
        <f t="shared" si="1"/>
        <v>1727190494.5799999</v>
      </c>
      <c r="J10" s="52">
        <f>(I10-'2020 Q1'!I10)/'2020 Q1'!I10</f>
        <v>-0.52267175828581958</v>
      </c>
      <c r="K10" s="100">
        <f>(I10-'(Q1-Q4) 2019 summary'!C10)/'(Q1-Q4) 2019 summary'!C10</f>
        <v>-0.81437293115487364</v>
      </c>
    </row>
    <row r="11" spans="1:11" ht="22.5" x14ac:dyDescent="0.35">
      <c r="A11" s="49">
        <v>8</v>
      </c>
      <c r="B11" s="50" t="s">
        <v>16</v>
      </c>
      <c r="C11" s="51">
        <v>1157142361</v>
      </c>
      <c r="D11" s="51">
        <v>200604272</v>
      </c>
      <c r="E11" s="51">
        <v>16598075</v>
      </c>
      <c r="F11" s="51">
        <v>118968299</v>
      </c>
      <c r="G11" s="96">
        <f t="shared" si="0"/>
        <v>1493313007</v>
      </c>
      <c r="H11" s="51">
        <v>297262429</v>
      </c>
      <c r="I11" s="96">
        <f t="shared" si="1"/>
        <v>1790575436</v>
      </c>
      <c r="J11" s="52">
        <f>(I11-'2020 Q1'!I11)/'2020 Q1'!I11</f>
        <v>-0.50103302498559987</v>
      </c>
      <c r="K11" s="100">
        <f>(I11-'(Q1-Q4) 2019 summary'!C11)/'(Q1-Q4) 2019 summary'!C11</f>
        <v>-0.11209096434718145</v>
      </c>
    </row>
    <row r="12" spans="1:11" ht="22.5" x14ac:dyDescent="0.35">
      <c r="A12" s="49">
        <v>9</v>
      </c>
      <c r="B12" s="50" t="s">
        <v>17</v>
      </c>
      <c r="C12" s="51">
        <v>1383926620.21</v>
      </c>
      <c r="D12" s="51">
        <v>40887106.820000008</v>
      </c>
      <c r="E12" s="51">
        <v>161718978.25999999</v>
      </c>
      <c r="F12" s="51">
        <v>1498747445.3399999</v>
      </c>
      <c r="G12" s="96">
        <f t="shared" si="0"/>
        <v>3085280150.6300001</v>
      </c>
      <c r="H12" s="51">
        <v>977455215.95999992</v>
      </c>
      <c r="I12" s="96">
        <f t="shared" si="1"/>
        <v>4062735366.5900002</v>
      </c>
      <c r="J12" s="52">
        <f>(I12-'2020 Q1'!I12)/'2020 Q1'!I12</f>
        <v>1.8752525204899732E-2</v>
      </c>
      <c r="K12" s="100">
        <f>(I12-'(Q1-Q4) 2019 summary'!C12)/'(Q1-Q4) 2019 summary'!C12</f>
        <v>-0.69914595462838114</v>
      </c>
    </row>
    <row r="13" spans="1:11" ht="22.5" x14ac:dyDescent="0.35">
      <c r="A13" s="49">
        <v>10</v>
      </c>
      <c r="B13" s="50" t="s">
        <v>18</v>
      </c>
      <c r="C13" s="51">
        <v>8800837260.0900002</v>
      </c>
      <c r="D13" s="51">
        <v>57617485.090000004</v>
      </c>
      <c r="E13" s="51">
        <v>242104627.00999999</v>
      </c>
      <c r="F13" s="51">
        <v>1410580885.24</v>
      </c>
      <c r="G13" s="96">
        <f t="shared" si="0"/>
        <v>10511140257.43</v>
      </c>
      <c r="H13" s="51">
        <v>1023846678.34</v>
      </c>
      <c r="I13" s="96">
        <f t="shared" si="1"/>
        <v>11534986935.77</v>
      </c>
      <c r="J13" s="52">
        <f>(I13-'2020 Q1'!I13)/'2020 Q1'!I13</f>
        <v>-0.40255821219939308</v>
      </c>
      <c r="K13" s="100">
        <f>(I13-'(Q1-Q4) 2019 summary'!C13)/'(Q1-Q4) 2019 summary'!C13</f>
        <v>-0.38979318395158541</v>
      </c>
    </row>
    <row r="14" spans="1:11" ht="22.5" x14ac:dyDescent="0.35">
      <c r="A14" s="49">
        <v>11</v>
      </c>
      <c r="B14" s="50" t="s">
        <v>19</v>
      </c>
      <c r="C14" s="51">
        <v>755287760.08999991</v>
      </c>
      <c r="D14" s="51">
        <v>3963660</v>
      </c>
      <c r="E14" s="51">
        <v>23237140</v>
      </c>
      <c r="F14" s="51">
        <v>188339029.65000001</v>
      </c>
      <c r="G14" s="96">
        <f t="shared" si="0"/>
        <v>970827589.73999989</v>
      </c>
      <c r="H14" s="51">
        <v>715018576.38</v>
      </c>
      <c r="I14" s="96">
        <f t="shared" si="1"/>
        <v>1685846166.1199999</v>
      </c>
      <c r="J14" s="52">
        <f>(I14-'2020 Q1'!I14)/'2020 Q1'!I14</f>
        <v>-0.63709051687857143</v>
      </c>
      <c r="K14" s="100">
        <f>(I14-'(Q1-Q4) 2019 summary'!C14)/'(Q1-Q4) 2019 summary'!C14</f>
        <v>-0.26114971243534768</v>
      </c>
    </row>
    <row r="15" spans="1:11" ht="22.5" x14ac:dyDescent="0.35">
      <c r="A15" s="49">
        <v>12</v>
      </c>
      <c r="B15" s="50" t="s">
        <v>20</v>
      </c>
      <c r="C15" s="51">
        <v>2838106651.1799998</v>
      </c>
      <c r="D15" s="51">
        <v>122065819.56999999</v>
      </c>
      <c r="E15" s="51">
        <v>88338471.640000001</v>
      </c>
      <c r="F15" s="51">
        <v>831413625.29999995</v>
      </c>
      <c r="G15" s="96">
        <f t="shared" si="0"/>
        <v>3879924567.6899996</v>
      </c>
      <c r="H15" s="51">
        <v>622582327.51999998</v>
      </c>
      <c r="I15" s="96">
        <f t="shared" si="1"/>
        <v>4502506895.2099991</v>
      </c>
      <c r="J15" s="52">
        <f>(I15-'2020 Q1'!I15)/'2020 Q1'!I15</f>
        <v>-0.52662345820466061</v>
      </c>
      <c r="K15" s="100">
        <f>(I15-'(Q1-Q4) 2019 summary'!C15)/'(Q1-Q4) 2019 summary'!C15</f>
        <v>-0.45162134455046776</v>
      </c>
    </row>
    <row r="16" spans="1:11" ht="22.5" x14ac:dyDescent="0.35">
      <c r="A16" s="49">
        <v>13</v>
      </c>
      <c r="B16" s="50" t="s">
        <v>21</v>
      </c>
      <c r="C16" s="51">
        <v>865132330.92999995</v>
      </c>
      <c r="D16" s="51">
        <v>80075514.620000005</v>
      </c>
      <c r="E16" s="51">
        <v>2833900</v>
      </c>
      <c r="F16" s="51">
        <v>505843613.51999998</v>
      </c>
      <c r="G16" s="96">
        <f t="shared" si="0"/>
        <v>1453885359.0699999</v>
      </c>
      <c r="H16" s="51">
        <v>97438215.390000001</v>
      </c>
      <c r="I16" s="96">
        <f t="shared" si="1"/>
        <v>1551323574.46</v>
      </c>
      <c r="J16" s="52">
        <f>(I16-'2020 Q1'!I16)/'2020 Q1'!I16</f>
        <v>-6.2037510842298693E-2</v>
      </c>
      <c r="K16" s="100">
        <f>(I16-'(Q1-Q4) 2019 summary'!C16)/'(Q1-Q4) 2019 summary'!C16</f>
        <v>-0.10335435585319827</v>
      </c>
    </row>
    <row r="17" spans="1:11" ht="22.5" x14ac:dyDescent="0.35">
      <c r="A17" s="49">
        <v>14</v>
      </c>
      <c r="B17" s="50" t="s">
        <v>22</v>
      </c>
      <c r="C17" s="51">
        <v>2995905356</v>
      </c>
      <c r="D17" s="51">
        <v>28073286</v>
      </c>
      <c r="E17" s="51">
        <v>142070134</v>
      </c>
      <c r="F17" s="51">
        <v>557941590</v>
      </c>
      <c r="G17" s="96">
        <f t="shared" si="0"/>
        <v>3723990366</v>
      </c>
      <c r="H17" s="51">
        <v>2585307229</v>
      </c>
      <c r="I17" s="96">
        <f t="shared" si="1"/>
        <v>6309297595</v>
      </c>
      <c r="J17" s="52">
        <f>(I17-'2020 Q1'!I17)/'2020 Q1'!I17</f>
        <v>5.9832625845665913E-2</v>
      </c>
      <c r="K17" s="100">
        <f>(I17-'(Q1-Q4) 2019 summary'!C17)/'(Q1-Q4) 2019 summary'!C17</f>
        <v>0.3187758668969296</v>
      </c>
    </row>
    <row r="18" spans="1:11" ht="22.5" x14ac:dyDescent="0.35">
      <c r="A18" s="49">
        <v>15</v>
      </c>
      <c r="B18" s="50" t="s">
        <v>23</v>
      </c>
      <c r="C18" s="51">
        <v>665465736.57000005</v>
      </c>
      <c r="D18" s="51">
        <v>208072</v>
      </c>
      <c r="E18" s="51">
        <v>27158794</v>
      </c>
      <c r="F18" s="51">
        <v>1424978429.23</v>
      </c>
      <c r="G18" s="96">
        <f t="shared" si="0"/>
        <v>2117811031.8000002</v>
      </c>
      <c r="H18" s="51">
        <v>564586844.13</v>
      </c>
      <c r="I18" s="96">
        <f t="shared" si="1"/>
        <v>2682397875.9300003</v>
      </c>
      <c r="J18" s="52">
        <f>(I18-'2020 Q1'!I18)/'2020 Q1'!I18</f>
        <v>1.4262961192022179</v>
      </c>
      <c r="K18" s="100">
        <f>(I18-'(Q1-Q4) 2019 summary'!C18)/'(Q1-Q4) 2019 summary'!C18</f>
        <v>1.5793737469611435</v>
      </c>
    </row>
    <row r="19" spans="1:11" ht="22.5" x14ac:dyDescent="0.35">
      <c r="A19" s="49">
        <v>16</v>
      </c>
      <c r="B19" s="50" t="s">
        <v>24</v>
      </c>
      <c r="C19" s="51">
        <v>3759526441.04</v>
      </c>
      <c r="D19" s="51">
        <v>47967612.039999999</v>
      </c>
      <c r="E19" s="51">
        <v>70224663.25</v>
      </c>
      <c r="F19" s="51">
        <v>235393246.43000001</v>
      </c>
      <c r="G19" s="96">
        <f t="shared" si="0"/>
        <v>4113111962.7599998</v>
      </c>
      <c r="H19" s="51">
        <v>534220540.74000001</v>
      </c>
      <c r="I19" s="96">
        <f t="shared" si="1"/>
        <v>4647332503.5</v>
      </c>
      <c r="J19" s="52">
        <f>(I19-'2020 Q1'!I19)/'2020 Q1'!I19</f>
        <v>0.50649889706361495</v>
      </c>
      <c r="K19" s="100">
        <f>(I19-'(Q1-Q4) 2019 summary'!C19)/'(Q1-Q4) 2019 summary'!C19</f>
        <v>-0.35336945972845207</v>
      </c>
    </row>
    <row r="20" spans="1:11" ht="22.5" x14ac:dyDescent="0.35">
      <c r="A20" s="49">
        <v>17</v>
      </c>
      <c r="B20" s="50" t="s">
        <v>25</v>
      </c>
      <c r="C20" s="51">
        <v>610682986.10000002</v>
      </c>
      <c r="D20" s="51">
        <v>1832974.4100000001</v>
      </c>
      <c r="E20" s="51">
        <v>11392000</v>
      </c>
      <c r="F20" s="51">
        <v>39745518.850000001</v>
      </c>
      <c r="G20" s="96">
        <f t="shared" si="0"/>
        <v>663653479.36000001</v>
      </c>
      <c r="H20" s="51">
        <v>433491698.28000003</v>
      </c>
      <c r="I20" s="96">
        <f t="shared" si="1"/>
        <v>1097145177.6400001</v>
      </c>
      <c r="J20" s="52">
        <f>(I20-'2020 Q1'!I20)/'2020 Q1'!I20</f>
        <v>-0.42512192435975454</v>
      </c>
      <c r="K20" s="100">
        <f>(I20-'(Q1-Q4) 2019 summary'!C20)/'(Q1-Q4) 2019 summary'!C20</f>
        <v>-0.52684585460938516</v>
      </c>
    </row>
    <row r="21" spans="1:11" ht="22.5" x14ac:dyDescent="0.35">
      <c r="A21" s="49">
        <v>18</v>
      </c>
      <c r="B21" s="50" t="s">
        <v>26</v>
      </c>
      <c r="C21" s="51">
        <v>3277678223.1999998</v>
      </c>
      <c r="D21" s="51">
        <v>52490652.710000001</v>
      </c>
      <c r="E21" s="51">
        <v>32101853.699999999</v>
      </c>
      <c r="F21" s="51">
        <v>360320836.69999999</v>
      </c>
      <c r="G21" s="96">
        <f t="shared" si="0"/>
        <v>3722591566.3099995</v>
      </c>
      <c r="H21" s="51">
        <v>632958971.47000003</v>
      </c>
      <c r="I21" s="96">
        <f t="shared" si="1"/>
        <v>4355550537.7799997</v>
      </c>
      <c r="J21" s="52">
        <f>(I21-'2020 Q1'!I21)/'2020 Q1'!I21</f>
        <v>-0.57274384607500939</v>
      </c>
      <c r="K21" s="100">
        <f>(I21-'(Q1-Q4) 2019 summary'!C21)/'(Q1-Q4) 2019 summary'!C21</f>
        <v>-0.74274624755945895</v>
      </c>
    </row>
    <row r="22" spans="1:11" ht="22.5" x14ac:dyDescent="0.35">
      <c r="A22" s="49">
        <v>19</v>
      </c>
      <c r="B22" s="50" t="s">
        <v>27</v>
      </c>
      <c r="C22" s="51">
        <v>2651188407.6900001</v>
      </c>
      <c r="D22" s="51">
        <v>43520025.920000002</v>
      </c>
      <c r="E22" s="51">
        <v>97500620.909999996</v>
      </c>
      <c r="F22" s="51">
        <v>5720710710.3900003</v>
      </c>
      <c r="G22" s="96">
        <f t="shared" si="0"/>
        <v>8512919764.9099998</v>
      </c>
      <c r="H22" s="51">
        <v>1146894410.48</v>
      </c>
      <c r="I22" s="96">
        <f t="shared" si="1"/>
        <v>9659814175.3899994</v>
      </c>
      <c r="J22" s="52">
        <f>(I22-'2020 Q1'!I22)/'2020 Q1'!I22</f>
        <v>0.23060976983304479</v>
      </c>
      <c r="K22" s="100">
        <f>(I22-'(Q1-Q4) 2019 summary'!C22)/'(Q1-Q4) 2019 summary'!C22</f>
        <v>-0.12967215767769039</v>
      </c>
    </row>
    <row r="23" spans="1:11" s="53" customFormat="1" ht="22.5" x14ac:dyDescent="0.35">
      <c r="A23" s="49">
        <v>20</v>
      </c>
      <c r="B23" s="50" t="s">
        <v>28</v>
      </c>
      <c r="C23" s="51">
        <v>3277559036</v>
      </c>
      <c r="D23" s="51">
        <v>30586811</v>
      </c>
      <c r="E23" s="51">
        <v>15597867.630000001</v>
      </c>
      <c r="F23" s="51">
        <v>46505148.960000001</v>
      </c>
      <c r="G23" s="96">
        <f t="shared" si="0"/>
        <v>3370248863.5900002</v>
      </c>
      <c r="H23" s="51">
        <v>66206226.409999996</v>
      </c>
      <c r="I23" s="96">
        <f t="shared" si="1"/>
        <v>3436455090</v>
      </c>
      <c r="J23" s="52">
        <f>(I23-'2020 Q1'!I23)/'2020 Q1'!I23</f>
        <v>0.63612028968417489</v>
      </c>
      <c r="K23" s="100">
        <f>(I23-'(Q1-Q4) 2019 summary'!C23)/'(Q1-Q4) 2019 summary'!C23</f>
        <v>0.13141384606235984</v>
      </c>
    </row>
    <row r="24" spans="1:11" ht="22.5" x14ac:dyDescent="0.35">
      <c r="A24" s="49">
        <v>21</v>
      </c>
      <c r="B24" s="50" t="s">
        <v>29</v>
      </c>
      <c r="C24" s="54">
        <v>1002221356.85</v>
      </c>
      <c r="D24" s="54">
        <v>109420170.17</v>
      </c>
      <c r="E24" s="54">
        <v>9188075</v>
      </c>
      <c r="F24" s="54">
        <v>2521100</v>
      </c>
      <c r="G24" s="96">
        <f t="shared" si="0"/>
        <v>1123350702.02</v>
      </c>
      <c r="H24" s="54">
        <v>1054299574.55</v>
      </c>
      <c r="I24" s="96">
        <f>SUM(G24:H24)</f>
        <v>2177650276.5699997</v>
      </c>
      <c r="J24" s="52">
        <f>(I24-'2020 Q1'!I24)/'2020 Q1'!I24</f>
        <v>-1.4497405245858861E-2</v>
      </c>
      <c r="K24" s="100">
        <f>(I24-'(Q1-Q4) 2019 summary'!C24)/'(Q1-Q4) 2019 summary'!C24</f>
        <v>-0.33894544790880438</v>
      </c>
    </row>
    <row r="25" spans="1:11" ht="22.5" x14ac:dyDescent="0.35">
      <c r="A25" s="49">
        <v>22</v>
      </c>
      <c r="B25" s="50" t="s">
        <v>30</v>
      </c>
      <c r="C25" s="51">
        <v>1481956704.1300001</v>
      </c>
      <c r="D25" s="51">
        <v>2978883.05</v>
      </c>
      <c r="E25" s="51">
        <v>96483750</v>
      </c>
      <c r="F25" s="51">
        <v>195855974.66000003</v>
      </c>
      <c r="G25" s="96">
        <f t="shared" si="0"/>
        <v>1777275311.8400002</v>
      </c>
      <c r="H25" s="51">
        <v>235127072.00999999</v>
      </c>
      <c r="I25" s="96">
        <f t="shared" si="1"/>
        <v>2012402383.8500001</v>
      </c>
      <c r="J25" s="52">
        <f>(I25-'2020 Q1'!I25)/'2020 Q1'!I25</f>
        <v>-0.62888328524307602</v>
      </c>
      <c r="K25" s="100">
        <f>(I25-'(Q1-Q4) 2019 summary'!C25)/'(Q1-Q4) 2019 summary'!C25</f>
        <v>-0.4262903047476998</v>
      </c>
    </row>
    <row r="26" spans="1:11" ht="22.5" x14ac:dyDescent="0.35">
      <c r="A26" s="49">
        <v>23</v>
      </c>
      <c r="B26" s="50" t="s">
        <v>31</v>
      </c>
      <c r="C26" s="51">
        <v>1206304395.99</v>
      </c>
      <c r="D26" s="51">
        <v>283287766.69999999</v>
      </c>
      <c r="E26" s="51">
        <v>58288950</v>
      </c>
      <c r="F26" s="51">
        <v>21895476.275000002</v>
      </c>
      <c r="G26" s="96">
        <f t="shared" si="0"/>
        <v>1569776588.9650002</v>
      </c>
      <c r="H26" s="51">
        <v>571010456.98000002</v>
      </c>
      <c r="I26" s="96">
        <f t="shared" si="1"/>
        <v>2140787045.9450002</v>
      </c>
      <c r="J26" s="52">
        <f>(I26-'2020 Q1'!I26)/'2020 Q1'!I26</f>
        <v>-0.7034907222939577</v>
      </c>
      <c r="K26" s="100">
        <f>(I26-'(Q1-Q4) 2019 summary'!C26)/'(Q1-Q4) 2019 summary'!C26</f>
        <v>-0.7818549511428311</v>
      </c>
    </row>
    <row r="27" spans="1:11" ht="22.5" x14ac:dyDescent="0.35">
      <c r="A27" s="49">
        <v>24</v>
      </c>
      <c r="B27" s="50" t="s">
        <v>32</v>
      </c>
      <c r="C27" s="51">
        <v>62763412810.480003</v>
      </c>
      <c r="D27" s="51">
        <v>2781339235.3499999</v>
      </c>
      <c r="E27" s="51">
        <v>1973307348</v>
      </c>
      <c r="F27" s="51">
        <v>15062744663.84</v>
      </c>
      <c r="G27" s="96">
        <f t="shared" si="0"/>
        <v>82580804057.669998</v>
      </c>
      <c r="H27" s="51">
        <v>7931387090.3500004</v>
      </c>
      <c r="I27" s="96">
        <f t="shared" si="1"/>
        <v>90512191148.020004</v>
      </c>
      <c r="J27" s="52">
        <f>(I27-'2020 Q1'!I27)/'2020 Q1'!I27</f>
        <v>-0.20604690674154286</v>
      </c>
      <c r="K27" s="100">
        <f>(I27-'(Q1-Q4) 2019 summary'!C27)/'(Q1-Q4) 2019 summary'!C27</f>
        <v>-0.15949868767116937</v>
      </c>
    </row>
    <row r="28" spans="1:11" ht="22.5" x14ac:dyDescent="0.35">
      <c r="A28" s="49">
        <v>25</v>
      </c>
      <c r="B28" s="50" t="s">
        <v>33</v>
      </c>
      <c r="C28" s="51">
        <v>2671640368.8499999</v>
      </c>
      <c r="D28" s="51">
        <v>2918800</v>
      </c>
      <c r="E28" s="51">
        <v>21394436</v>
      </c>
      <c r="F28" s="51">
        <v>48498539.469999999</v>
      </c>
      <c r="G28" s="96">
        <f t="shared" si="0"/>
        <v>2744452144.3199997</v>
      </c>
      <c r="H28" s="51">
        <v>121672734.36</v>
      </c>
      <c r="I28" s="96">
        <f t="shared" si="1"/>
        <v>2866124878.6799998</v>
      </c>
      <c r="J28" s="52">
        <f>(I28-'2020 Q1'!I28)/'2020 Q1'!I28</f>
        <v>-5.5441651302078551E-2</v>
      </c>
      <c r="K28" s="100">
        <f>(I28-'(Q1-Q4) 2019 summary'!C28)/'(Q1-Q4) 2019 summary'!C28</f>
        <v>-8.3604880824674987E-2</v>
      </c>
    </row>
    <row r="29" spans="1:11" ht="22.5" x14ac:dyDescent="0.35">
      <c r="A29" s="49">
        <v>26</v>
      </c>
      <c r="B29" s="50" t="s">
        <v>34</v>
      </c>
      <c r="C29" s="51">
        <v>1053293524.73</v>
      </c>
      <c r="D29" s="51">
        <v>28140998.09</v>
      </c>
      <c r="E29" s="51">
        <v>41325913.200000003</v>
      </c>
      <c r="F29" s="51">
        <v>959286988.25</v>
      </c>
      <c r="G29" s="96">
        <f t="shared" si="0"/>
        <v>2082047424.27</v>
      </c>
      <c r="H29" s="51">
        <v>37053080.460000001</v>
      </c>
      <c r="I29" s="96">
        <f t="shared" si="1"/>
        <v>2119100504.73</v>
      </c>
      <c r="J29" s="52">
        <f>(I29-'2020 Q1'!I29)/'2020 Q1'!I29</f>
        <v>0.11602669327086161</v>
      </c>
      <c r="K29" s="100">
        <f>(I29-'(Q1-Q4) 2019 summary'!C29)/'(Q1-Q4) 2019 summary'!C29</f>
        <v>-0.71202194506666538</v>
      </c>
    </row>
    <row r="30" spans="1:11" ht="22.5" x14ac:dyDescent="0.35">
      <c r="A30" s="49">
        <v>27</v>
      </c>
      <c r="B30" s="50" t="s">
        <v>35</v>
      </c>
      <c r="C30" s="55">
        <v>5199389671.3499994</v>
      </c>
      <c r="D30" s="55">
        <v>198066110.03999999</v>
      </c>
      <c r="E30" s="55">
        <v>111890817.65000001</v>
      </c>
      <c r="F30" s="55">
        <v>674446709.38</v>
      </c>
      <c r="G30" s="96">
        <f t="shared" si="0"/>
        <v>6183793308.4199991</v>
      </c>
      <c r="H30" s="55">
        <v>2885253470.0899997</v>
      </c>
      <c r="I30" s="96">
        <f t="shared" si="1"/>
        <v>9069046778.5099983</v>
      </c>
      <c r="J30" s="52">
        <f>(I30-'2020 Q1'!I30)/'2020 Q1'!I30</f>
        <v>-0.37948695790299614</v>
      </c>
      <c r="K30" s="100">
        <f>(I30-'(Q1-Q4) 2019 summary'!C30)/'(Q1-Q4) 2019 summary'!C30</f>
        <v>-0.40675029904580107</v>
      </c>
    </row>
    <row r="31" spans="1:11" ht="22.5" x14ac:dyDescent="0.35">
      <c r="A31" s="49">
        <v>28</v>
      </c>
      <c r="B31" s="50" t="s">
        <v>36</v>
      </c>
      <c r="C31" s="51">
        <v>3558054061.9899998</v>
      </c>
      <c r="D31" s="51">
        <v>91565301.329999998</v>
      </c>
      <c r="E31" s="51">
        <v>265441736.97</v>
      </c>
      <c r="F31" s="51">
        <v>754079789.45000005</v>
      </c>
      <c r="G31" s="96">
        <f t="shared" si="0"/>
        <v>4669140889.7399998</v>
      </c>
      <c r="H31" s="51">
        <v>749923107.85000002</v>
      </c>
      <c r="I31" s="96">
        <f t="shared" si="1"/>
        <v>5419063997.5900002</v>
      </c>
      <c r="J31" s="52">
        <f>(I31-'2020 Q1'!I31)/'2020 Q1'!I31</f>
        <v>-0.33620673349348079</v>
      </c>
      <c r="K31" s="100">
        <f>(I31-'(Q1-Q4) 2019 summary'!C31)/'(Q1-Q4) 2019 summary'!C31</f>
        <v>-0.60741276660634202</v>
      </c>
    </row>
    <row r="32" spans="1:11" ht="22.5" x14ac:dyDescent="0.35">
      <c r="A32" s="49">
        <v>29</v>
      </c>
      <c r="B32" s="50" t="s">
        <v>37</v>
      </c>
      <c r="C32" s="56">
        <v>971640423.3900001</v>
      </c>
      <c r="D32" s="56">
        <v>163445399.94</v>
      </c>
      <c r="E32" s="56">
        <v>32761040</v>
      </c>
      <c r="F32" s="56">
        <v>16235601.51</v>
      </c>
      <c r="G32" s="96">
        <f t="shared" si="0"/>
        <v>1184082464.8400002</v>
      </c>
      <c r="H32" s="51">
        <v>751699561.35000002</v>
      </c>
      <c r="I32" s="96">
        <f t="shared" si="1"/>
        <v>1935782026.1900001</v>
      </c>
      <c r="J32" s="52">
        <f>(I32-'2020 Q1'!I32)/'2020 Q1'!I32</f>
        <v>-0.72440873297157271</v>
      </c>
      <c r="K32" s="100">
        <f>(I32-'(Q1-Q4) 2019 summary'!C32)/'(Q1-Q4) 2019 summary'!C32</f>
        <v>-0.65846789800006045</v>
      </c>
    </row>
    <row r="33" spans="1:11" ht="22.5" x14ac:dyDescent="0.35">
      <c r="A33" s="57">
        <v>30</v>
      </c>
      <c r="B33" s="58" t="s">
        <v>38</v>
      </c>
      <c r="C33" s="54">
        <v>8271124408.5299997</v>
      </c>
      <c r="D33" s="54">
        <v>115253220.5</v>
      </c>
      <c r="E33" s="54">
        <v>181103591.38</v>
      </c>
      <c r="F33" s="54">
        <v>744240448.47000003</v>
      </c>
      <c r="G33" s="96">
        <f t="shared" si="0"/>
        <v>9311721668.8799992</v>
      </c>
      <c r="H33" s="54">
        <v>1107432913.4400001</v>
      </c>
      <c r="I33" s="59">
        <f t="shared" si="1"/>
        <v>10419154582.32</v>
      </c>
      <c r="J33" s="52">
        <f>(I33-'2020 Q1'!I33)/'2020 Q1'!I33</f>
        <v>0.416716826006714</v>
      </c>
      <c r="K33" s="100">
        <f>(I33-'(Q1-Q4) 2019 summary'!C33)/'(Q1-Q4) 2019 summary'!C33</f>
        <v>0.4008979982423691</v>
      </c>
    </row>
    <row r="34" spans="1:11" ht="22.5" x14ac:dyDescent="0.35">
      <c r="A34" s="57">
        <v>31</v>
      </c>
      <c r="B34" s="58" t="s">
        <v>39</v>
      </c>
      <c r="C34" s="54">
        <v>1695300132.0599999</v>
      </c>
      <c r="D34" s="54">
        <v>20739627.09</v>
      </c>
      <c r="E34" s="54">
        <v>54263758.149999999</v>
      </c>
      <c r="F34" s="54">
        <v>207101422.66999999</v>
      </c>
      <c r="G34" s="96">
        <f t="shared" si="0"/>
        <v>1977404939.97</v>
      </c>
      <c r="H34" s="54">
        <v>219330666.13999999</v>
      </c>
      <c r="I34" s="59">
        <f t="shared" si="1"/>
        <v>2196735606.1100001</v>
      </c>
      <c r="J34" s="52">
        <f>(I34-'2020 Q1'!I34)/'2020 Q1'!I34</f>
        <v>-0.69503886183126096</v>
      </c>
      <c r="K34" s="100">
        <f>(I34-'(Q1-Q4) 2019 summary'!C34)/'(Q1-Q4) 2019 summary'!C34</f>
        <v>-0.64064920195438002</v>
      </c>
    </row>
    <row r="35" spans="1:11" ht="22.5" x14ac:dyDescent="0.35">
      <c r="A35" s="57">
        <v>32</v>
      </c>
      <c r="B35" s="58" t="s">
        <v>40</v>
      </c>
      <c r="C35" s="54">
        <v>22610524547.959999</v>
      </c>
      <c r="D35" s="54">
        <v>149102353.59999999</v>
      </c>
      <c r="E35" s="54">
        <v>73878300</v>
      </c>
      <c r="F35" s="54">
        <v>3489637564.4000006</v>
      </c>
      <c r="G35" s="96">
        <f t="shared" si="0"/>
        <v>26323142765.959999</v>
      </c>
      <c r="H35" s="54">
        <v>1617543601.26</v>
      </c>
      <c r="I35" s="59">
        <f t="shared" si="1"/>
        <v>27940686367.219997</v>
      </c>
      <c r="J35" s="52">
        <f>(I35-'2020 Q1'!I35)/'2020 Q1'!I35</f>
        <v>-0.23755771075654666</v>
      </c>
      <c r="K35" s="100">
        <f>(I35-'(Q1-Q4) 2019 summary'!C35)/'(Q1-Q4) 2019 summary'!C35</f>
        <v>-0.23895253373596181</v>
      </c>
    </row>
    <row r="36" spans="1:11" ht="22.5" x14ac:dyDescent="0.35">
      <c r="A36" s="57">
        <v>33</v>
      </c>
      <c r="B36" s="58" t="s">
        <v>41</v>
      </c>
      <c r="C36" s="54">
        <v>1171275335.1199999</v>
      </c>
      <c r="D36" s="54">
        <v>3450500</v>
      </c>
      <c r="E36" s="54">
        <v>8756150</v>
      </c>
      <c r="F36" s="54">
        <v>1645381741.45</v>
      </c>
      <c r="G36" s="96">
        <f t="shared" si="0"/>
        <v>2828863726.5699997</v>
      </c>
      <c r="H36" s="54">
        <v>188188299.40000001</v>
      </c>
      <c r="I36" s="59">
        <f t="shared" si="1"/>
        <v>3017052025.9699998</v>
      </c>
      <c r="J36" s="52">
        <f>(I36-'2020 Q1'!I36)/'2020 Q1'!I36</f>
        <v>0.90869940962138329</v>
      </c>
      <c r="K36" s="100">
        <f>(I36-'(Q1-Q4) 2019 summary'!C36)/'(Q1-Q4) 2019 summary'!C36</f>
        <v>-0.70864313785874378</v>
      </c>
    </row>
    <row r="37" spans="1:11" ht="22.5" x14ac:dyDescent="0.35">
      <c r="A37" s="57">
        <v>34</v>
      </c>
      <c r="B37" s="58" t="s">
        <v>42</v>
      </c>
      <c r="C37" s="54">
        <v>608736933.29999995</v>
      </c>
      <c r="D37" s="54">
        <v>21571099.989999998</v>
      </c>
      <c r="E37" s="54">
        <v>15952600</v>
      </c>
      <c r="F37" s="54">
        <v>9799259.1500000004</v>
      </c>
      <c r="G37" s="96">
        <f t="shared" si="0"/>
        <v>656059892.43999994</v>
      </c>
      <c r="H37" s="54">
        <v>1055430544.22</v>
      </c>
      <c r="I37" s="59">
        <f t="shared" si="1"/>
        <v>1711490436.6599998</v>
      </c>
      <c r="J37" s="52">
        <f>(I37-'2020 Q1'!I37)/'2020 Q1'!I37</f>
        <v>-0.27154805902509288</v>
      </c>
      <c r="K37" s="100">
        <f>(I37-'(Q1-Q4) 2019 summary'!C37)/'(Q1-Q4) 2019 summary'!C37</f>
        <v>-8.5751470665898125E-2</v>
      </c>
    </row>
    <row r="38" spans="1:11" ht="22.5" x14ac:dyDescent="0.35">
      <c r="A38" s="57">
        <v>35</v>
      </c>
      <c r="B38" s="58" t="s">
        <v>43</v>
      </c>
      <c r="C38" s="54">
        <v>1524189467.9400001</v>
      </c>
      <c r="D38" s="54">
        <v>1148712</v>
      </c>
      <c r="E38" s="54">
        <v>22544410</v>
      </c>
      <c r="F38" s="54">
        <v>69201277.849999994</v>
      </c>
      <c r="G38" s="96">
        <f t="shared" si="0"/>
        <v>1617083867.79</v>
      </c>
      <c r="H38" s="54">
        <v>344666498.13</v>
      </c>
      <c r="I38" s="59">
        <f t="shared" si="1"/>
        <v>1961750365.9200001</v>
      </c>
      <c r="J38" s="52">
        <f>(I38-'2020 Q1'!I38)/'2020 Q1'!I38</f>
        <v>0</v>
      </c>
      <c r="K38" s="100">
        <f>(I38-'(Q1-Q4) 2019 summary'!C38)/'(Q1-Q4) 2019 summary'!C38</f>
        <v>0.99042255456837303</v>
      </c>
    </row>
    <row r="39" spans="1:11" ht="22.5" x14ac:dyDescent="0.35">
      <c r="A39" s="57">
        <v>36</v>
      </c>
      <c r="B39" s="58" t="s">
        <v>44</v>
      </c>
      <c r="C39" s="54">
        <v>1455083967.1700001</v>
      </c>
      <c r="D39" s="54">
        <v>446612244.46000004</v>
      </c>
      <c r="E39" s="54">
        <v>482277000</v>
      </c>
      <c r="F39" s="54">
        <v>816555169.41000009</v>
      </c>
      <c r="G39" s="96">
        <f t="shared" si="0"/>
        <v>3200528381.04</v>
      </c>
      <c r="H39" s="54">
        <v>316711332.56999999</v>
      </c>
      <c r="I39" s="59">
        <f t="shared" si="1"/>
        <v>3517239713.6100001</v>
      </c>
      <c r="J39" s="52">
        <f>(I39-'2020 Q1'!I39)/'2020 Q1'!I39</f>
        <v>-1.5261730851630996E-2</v>
      </c>
      <c r="K39" s="100">
        <f>(I39-'(Q1-Q4) 2019 summary'!C39)/'(Q1-Q4) 2019 summary'!C39</f>
        <v>-0.27381906321255323</v>
      </c>
    </row>
    <row r="40" spans="1:11" ht="23.25" thickBot="1" x14ac:dyDescent="0.4">
      <c r="A40" s="112">
        <v>37</v>
      </c>
      <c r="B40" s="113" t="s">
        <v>45</v>
      </c>
      <c r="C40" s="114">
        <v>12230454909.07</v>
      </c>
      <c r="D40" s="114">
        <v>575530267.70000005</v>
      </c>
      <c r="E40" s="114">
        <v>0</v>
      </c>
      <c r="F40" s="114">
        <v>1670438803.7</v>
      </c>
      <c r="G40" s="115">
        <f t="shared" si="0"/>
        <v>14476423980.470001</v>
      </c>
      <c r="H40" s="114">
        <v>0</v>
      </c>
      <c r="I40" s="116">
        <f t="shared" si="1"/>
        <v>14476423980.470001</v>
      </c>
      <c r="J40" s="52">
        <f>(I40-'2020 Q1'!I40)/'2020 Q1'!I40</f>
        <v>-0.30165600446209234</v>
      </c>
      <c r="K40" s="100">
        <f>(I40-'(Q1-Q4) 2019 summary'!C40)/'(Q1-Q4) 2019 summary'!C40</f>
        <v>-0.16308850802462269</v>
      </c>
    </row>
    <row r="41" spans="1:11" s="121" customFormat="1" ht="23.25" thickBot="1" x14ac:dyDescent="0.4">
      <c r="A41" s="117"/>
      <c r="B41" s="118" t="s">
        <v>46</v>
      </c>
      <c r="C41" s="119">
        <f t="shared" ref="C41:I41" si="2">SUM(C4:C40)</f>
        <v>176423838625.81003</v>
      </c>
      <c r="D41" s="119">
        <f t="shared" si="2"/>
        <v>6025667206.0799999</v>
      </c>
      <c r="E41" s="119">
        <f t="shared" si="2"/>
        <v>4674780900.75</v>
      </c>
      <c r="F41" s="119">
        <f t="shared" si="2"/>
        <v>41748489211.984993</v>
      </c>
      <c r="G41" s="119">
        <f t="shared" si="2"/>
        <v>228872775944.625</v>
      </c>
      <c r="H41" s="119">
        <f t="shared" si="2"/>
        <v>30858920698.869995</v>
      </c>
      <c r="I41" s="119">
        <f t="shared" si="2"/>
        <v>259731696643.49503</v>
      </c>
      <c r="J41" s="120">
        <f>(I41-'2020 Q1'!I41)/'2020 Q1'!I41</f>
        <v>-0.2645010599024783</v>
      </c>
      <c r="K41" s="110">
        <f>(I41-'(Q1-Q4) 2019 summary'!C41)/'(Q1-Q4) 2019 summary'!C41</f>
        <v>-0.33626264163442005</v>
      </c>
    </row>
    <row r="42" spans="1:11" ht="22.5" x14ac:dyDescent="0.35">
      <c r="A42" s="60"/>
      <c r="B42" s="60"/>
      <c r="C42" s="60"/>
      <c r="D42" s="60"/>
      <c r="E42" s="60"/>
      <c r="F42" s="60"/>
      <c r="G42" s="97"/>
      <c r="H42" s="60"/>
      <c r="I42" s="97"/>
    </row>
  </sheetData>
  <mergeCells count="1">
    <mergeCell ref="A2:I2"/>
  </mergeCells>
  <pageMargins left="0.70866141732283472" right="0.70866141732283472" top="0.74803149606299213" bottom="0.74803149606299213" header="0.31496062992125984" footer="0.31496062992125984"/>
  <pageSetup paperSize="9" scale="21"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E16D71-03BC-4065-8076-5153B3CFCB77}">
  <sheetPr>
    <tabColor rgb="FF00B050"/>
  </sheetPr>
  <dimension ref="A1:J41"/>
  <sheetViews>
    <sheetView view="pageBreakPreview" topLeftCell="G24" zoomScale="80" zoomScaleNormal="100" zoomScaleSheetLayoutView="80" workbookViewId="0">
      <selection activeCell="G41" sqref="A41:XFD41"/>
    </sheetView>
  </sheetViews>
  <sheetFormatPr defaultRowHeight="16.5" x14ac:dyDescent="0.3"/>
  <cols>
    <col min="1" max="1" width="9.7109375" style="44" customWidth="1"/>
    <col min="2" max="2" width="22.42578125" style="44" customWidth="1"/>
    <col min="3" max="3" width="30.140625" style="44" customWidth="1"/>
    <col min="4" max="4" width="30.85546875" style="44" customWidth="1"/>
    <col min="5" max="5" width="27.85546875" style="44" customWidth="1"/>
    <col min="6" max="7" width="29.42578125" style="44" customWidth="1"/>
    <col min="8" max="8" width="28.85546875" style="44" customWidth="1"/>
    <col min="9" max="9" width="29.85546875" style="44" customWidth="1"/>
    <col min="10" max="10" width="82" style="44" bestFit="1" customWidth="1"/>
    <col min="11" max="16384" width="9.140625" style="44"/>
  </cols>
  <sheetData>
    <row r="1" spans="1:10" ht="52.5" customHeight="1" x14ac:dyDescent="0.35">
      <c r="B1" s="92"/>
      <c r="C1" s="92"/>
      <c r="D1" s="92"/>
      <c r="E1" s="92"/>
      <c r="F1" s="92"/>
      <c r="G1" s="92"/>
      <c r="H1" s="92"/>
      <c r="I1" s="92"/>
    </row>
    <row r="2" spans="1:10" ht="21" x14ac:dyDescent="0.35">
      <c r="A2" s="74"/>
      <c r="B2" s="91" t="s">
        <v>49</v>
      </c>
      <c r="C2" s="91"/>
      <c r="D2" s="91"/>
      <c r="E2" s="91"/>
      <c r="F2" s="91"/>
      <c r="G2" s="91"/>
      <c r="H2" s="91"/>
      <c r="I2" s="91"/>
      <c r="J2" s="74"/>
    </row>
    <row r="3" spans="1:10" ht="26.25" customHeight="1" x14ac:dyDescent="0.3">
      <c r="A3" s="75" t="s">
        <v>0</v>
      </c>
      <c r="B3" s="76" t="s">
        <v>1</v>
      </c>
      <c r="C3" s="76" t="s">
        <v>2</v>
      </c>
      <c r="D3" s="77" t="s">
        <v>3</v>
      </c>
      <c r="E3" s="76" t="s">
        <v>4</v>
      </c>
      <c r="F3" s="76" t="s">
        <v>5</v>
      </c>
      <c r="G3" s="76" t="s">
        <v>6</v>
      </c>
      <c r="H3" s="76" t="s">
        <v>7</v>
      </c>
      <c r="I3" s="75" t="s">
        <v>8</v>
      </c>
      <c r="J3" s="48" t="s">
        <v>69</v>
      </c>
    </row>
    <row r="4" spans="1:10" ht="18" x14ac:dyDescent="0.35">
      <c r="A4" s="70">
        <v>1</v>
      </c>
      <c r="B4" s="71" t="s">
        <v>9</v>
      </c>
      <c r="C4" s="72">
        <v>3677655748.7599998</v>
      </c>
      <c r="D4" s="72">
        <v>105689460.36</v>
      </c>
      <c r="E4" s="72">
        <v>118289570</v>
      </c>
      <c r="F4" s="72">
        <v>1338334634.3499999</v>
      </c>
      <c r="G4" s="72">
        <f>SUM(C4:F4)</f>
        <v>5239969413.4699993</v>
      </c>
      <c r="H4" s="72">
        <v>948746298.63</v>
      </c>
      <c r="I4" s="72">
        <f>G4+H4</f>
        <v>6188715712.0999994</v>
      </c>
      <c r="J4" s="73">
        <f>(I4-'Total revenue available'!I3)/'Total revenue available'!I3</f>
        <v>-0.21786535640234991</v>
      </c>
    </row>
    <row r="5" spans="1:10" ht="18" x14ac:dyDescent="0.35">
      <c r="A5" s="70">
        <v>2</v>
      </c>
      <c r="B5" s="71" t="s">
        <v>10</v>
      </c>
      <c r="C5" s="72">
        <v>2533332967.29</v>
      </c>
      <c r="D5" s="72">
        <v>26187540.469999999</v>
      </c>
      <c r="E5" s="72">
        <v>135782996.20999998</v>
      </c>
      <c r="F5" s="72">
        <v>359128723.89999998</v>
      </c>
      <c r="G5" s="72">
        <f t="shared" ref="G5:G41" si="0">SUM(C5:F5)</f>
        <v>3054432227.8699999</v>
      </c>
      <c r="H5" s="72">
        <v>695964170.71000004</v>
      </c>
      <c r="I5" s="72">
        <f t="shared" ref="I5:I41" si="1">G5+H5</f>
        <v>3750396398.5799999</v>
      </c>
      <c r="J5" s="73">
        <f>(I5-'Total revenue available'!I4)/'Total revenue available'!I4</f>
        <v>-0.25213557323458952</v>
      </c>
    </row>
    <row r="6" spans="1:10" ht="18" x14ac:dyDescent="0.35">
      <c r="A6" s="70">
        <v>3</v>
      </c>
      <c r="B6" s="71" t="s">
        <v>11</v>
      </c>
      <c r="C6" s="72">
        <v>13735184691.820002</v>
      </c>
      <c r="D6" s="72">
        <v>55555614.25</v>
      </c>
      <c r="E6" s="72">
        <v>137025950</v>
      </c>
      <c r="F6" s="72">
        <v>1227509782.01</v>
      </c>
      <c r="G6" s="72">
        <f t="shared" si="0"/>
        <v>15155276038.080002</v>
      </c>
      <c r="H6" s="72">
        <v>1055718270.1899999</v>
      </c>
      <c r="I6" s="72">
        <f t="shared" si="1"/>
        <v>16210994308.270002</v>
      </c>
      <c r="J6" s="73">
        <f>(I6-'Total revenue available'!I5)/'Total revenue available'!I5</f>
        <v>-0.20785216528346837</v>
      </c>
    </row>
    <row r="7" spans="1:10" ht="18" x14ac:dyDescent="0.35">
      <c r="A7" s="70">
        <v>4</v>
      </c>
      <c r="B7" s="71" t="s">
        <v>12</v>
      </c>
      <c r="C7" s="72">
        <v>4699379108.7900009</v>
      </c>
      <c r="D7" s="72">
        <v>301618521.48000002</v>
      </c>
      <c r="E7" s="72">
        <v>350107375</v>
      </c>
      <c r="F7" s="72">
        <v>1307018662.22</v>
      </c>
      <c r="G7" s="72">
        <f t="shared" si="0"/>
        <v>6658123667.4900007</v>
      </c>
      <c r="H7" s="72">
        <v>2888588515.1999998</v>
      </c>
      <c r="I7" s="72">
        <f t="shared" si="1"/>
        <v>9546712182.6900005</v>
      </c>
      <c r="J7" s="73">
        <f>(I7-'Total revenue available'!I6)/'Total revenue available'!I6</f>
        <v>9.8952934016640792E-2</v>
      </c>
    </row>
    <row r="8" spans="1:10" ht="18" x14ac:dyDescent="0.35">
      <c r="A8" s="70">
        <v>5</v>
      </c>
      <c r="B8" s="71" t="s">
        <v>13</v>
      </c>
      <c r="C8" s="72">
        <v>5485691602.6599998</v>
      </c>
      <c r="D8" s="72">
        <v>36905463.579999998</v>
      </c>
      <c r="E8" s="72">
        <v>34927969.530000001</v>
      </c>
      <c r="F8" s="72">
        <v>145752447.40000001</v>
      </c>
      <c r="G8" s="72">
        <f t="shared" si="0"/>
        <v>5703277483.1699991</v>
      </c>
      <c r="H8" s="72">
        <v>49010274.550000004</v>
      </c>
      <c r="I8" s="72">
        <f t="shared" si="1"/>
        <v>5752287757.7199993</v>
      </c>
      <c r="J8" s="73">
        <f>(I8-'Total revenue available'!I7)/'Total revenue available'!I7</f>
        <v>-0.30433053609034971</v>
      </c>
    </row>
    <row r="9" spans="1:10" ht="18" x14ac:dyDescent="0.35">
      <c r="A9" s="70">
        <v>6</v>
      </c>
      <c r="B9" s="71" t="s">
        <v>14</v>
      </c>
      <c r="C9" s="72">
        <v>4583665358</v>
      </c>
      <c r="D9" s="72">
        <v>16942698</v>
      </c>
      <c r="E9" s="72">
        <v>22725955</v>
      </c>
      <c r="F9" s="72">
        <v>664910796</v>
      </c>
      <c r="G9" s="72">
        <f t="shared" si="0"/>
        <v>5288244807</v>
      </c>
      <c r="H9" s="72">
        <v>98024364</v>
      </c>
      <c r="I9" s="72">
        <f t="shared" si="1"/>
        <v>5386269171</v>
      </c>
      <c r="J9" s="73">
        <f>(I9-'Total revenue available'!I8)/'Total revenue available'!I8</f>
        <v>-8.3269182308694928E-2</v>
      </c>
    </row>
    <row r="10" spans="1:10" ht="18" x14ac:dyDescent="0.35">
      <c r="A10" s="70">
        <v>7</v>
      </c>
      <c r="B10" s="71" t="s">
        <v>15</v>
      </c>
      <c r="C10" s="72">
        <v>3370308310.3299999</v>
      </c>
      <c r="D10" s="72">
        <v>282226180.13999999</v>
      </c>
      <c r="E10" s="72">
        <v>89329290</v>
      </c>
      <c r="F10" s="72">
        <v>18590586.48</v>
      </c>
      <c r="G10" s="72">
        <f t="shared" si="0"/>
        <v>3760454366.9499998</v>
      </c>
      <c r="H10" s="72">
        <v>1585190565.5599999</v>
      </c>
      <c r="I10" s="72">
        <f t="shared" si="1"/>
        <v>5345644932.5100002</v>
      </c>
      <c r="J10" s="73">
        <f>(I10-'Total revenue available'!I9)/'Total revenue available'!I9</f>
        <v>-0.55936816588823701</v>
      </c>
    </row>
    <row r="11" spans="1:10" ht="18" x14ac:dyDescent="0.35">
      <c r="A11" s="70">
        <v>8</v>
      </c>
      <c r="B11" s="71" t="s">
        <v>16</v>
      </c>
      <c r="C11" s="72">
        <v>4220746329.4299998</v>
      </c>
      <c r="D11" s="72">
        <v>374824137.49000001</v>
      </c>
      <c r="E11" s="72">
        <v>54815827</v>
      </c>
      <c r="F11" s="72">
        <v>137936598</v>
      </c>
      <c r="G11" s="72">
        <f t="shared" si="0"/>
        <v>4788322891.9200001</v>
      </c>
      <c r="H11" s="72">
        <v>590817570.75</v>
      </c>
      <c r="I11" s="72">
        <f t="shared" si="1"/>
        <v>5379140462.6700001</v>
      </c>
      <c r="J11" s="73">
        <f>(I11-'Total revenue available'!I10)/'Total revenue available'!I10</f>
        <v>0.37298342362608927</v>
      </c>
    </row>
    <row r="12" spans="1:10" ht="18" x14ac:dyDescent="0.35">
      <c r="A12" s="70">
        <v>9</v>
      </c>
      <c r="B12" s="71" t="s">
        <v>17</v>
      </c>
      <c r="C12" s="72">
        <v>3562820346.98</v>
      </c>
      <c r="D12" s="72">
        <v>110014362.49000001</v>
      </c>
      <c r="E12" s="72">
        <v>374360913.49000001</v>
      </c>
      <c r="F12" s="72">
        <v>2043315396.8</v>
      </c>
      <c r="G12" s="72">
        <f t="shared" si="0"/>
        <v>6090511019.7600002</v>
      </c>
      <c r="H12" s="72">
        <v>1960175557.8199997</v>
      </c>
      <c r="I12" s="72">
        <f t="shared" si="1"/>
        <v>8050686577.5799999</v>
      </c>
      <c r="J12" s="73">
        <f>(I12-'Total revenue available'!I11)/'Total revenue available'!I11</f>
        <v>-0.51882841180641193</v>
      </c>
    </row>
    <row r="13" spans="1:10" ht="18" x14ac:dyDescent="0.35">
      <c r="A13" s="70">
        <v>10</v>
      </c>
      <c r="B13" s="71" t="s">
        <v>18</v>
      </c>
      <c r="C13" s="72">
        <v>23727730045.57</v>
      </c>
      <c r="D13" s="72">
        <v>217920786.12</v>
      </c>
      <c r="E13" s="72">
        <v>528985427.00999999</v>
      </c>
      <c r="F13" s="72">
        <v>2859346388.0799999</v>
      </c>
      <c r="G13" s="72">
        <f t="shared" si="0"/>
        <v>27333982646.779999</v>
      </c>
      <c r="H13" s="72">
        <v>3508302792.8900003</v>
      </c>
      <c r="I13" s="72">
        <f t="shared" si="1"/>
        <v>30842285439.669998</v>
      </c>
      <c r="J13" s="73">
        <f>(I13-'Total revenue available'!I12)/'Total revenue available'!I12</f>
        <v>-0.15246769143758424</v>
      </c>
    </row>
    <row r="14" spans="1:10" ht="18" x14ac:dyDescent="0.35">
      <c r="A14" s="70">
        <v>11</v>
      </c>
      <c r="B14" s="71" t="s">
        <v>19</v>
      </c>
      <c r="C14" s="72">
        <v>3803111429.9499998</v>
      </c>
      <c r="D14" s="72">
        <v>145594310</v>
      </c>
      <c r="E14" s="72">
        <v>226233173.88999999</v>
      </c>
      <c r="F14" s="72">
        <v>356749541.70000005</v>
      </c>
      <c r="G14" s="72">
        <f t="shared" si="0"/>
        <v>4531688455.54</v>
      </c>
      <c r="H14" s="72">
        <v>1799520382.3400002</v>
      </c>
      <c r="I14" s="72">
        <f t="shared" si="1"/>
        <v>6331208837.8800001</v>
      </c>
      <c r="J14" s="73">
        <f>(I14-'Total revenue available'!I13)/'Total revenue available'!I13</f>
        <v>0.61683194267594266</v>
      </c>
    </row>
    <row r="15" spans="1:10" ht="18" x14ac:dyDescent="0.35">
      <c r="A15" s="70">
        <v>12</v>
      </c>
      <c r="B15" s="71" t="s">
        <v>20</v>
      </c>
      <c r="C15" s="72">
        <v>6366764977.1800003</v>
      </c>
      <c r="D15" s="72">
        <v>522167147.15999997</v>
      </c>
      <c r="E15" s="72">
        <v>320581069.55000001</v>
      </c>
      <c r="F15" s="72">
        <v>5199257800.3299999</v>
      </c>
      <c r="G15" s="72">
        <f t="shared" si="0"/>
        <v>12408770994.220001</v>
      </c>
      <c r="H15" s="72">
        <v>1605206152.8400002</v>
      </c>
      <c r="I15" s="72">
        <f t="shared" si="1"/>
        <v>14013977147.060001</v>
      </c>
      <c r="J15" s="73">
        <f>(I15-'Total revenue available'!I14)/'Total revenue available'!I14</f>
        <v>-9.2461789078682285E-2</v>
      </c>
    </row>
    <row r="16" spans="1:10" ht="18" x14ac:dyDescent="0.35">
      <c r="A16" s="70">
        <v>13</v>
      </c>
      <c r="B16" s="71" t="s">
        <v>21</v>
      </c>
      <c r="C16" s="72">
        <v>1856191787.1099999</v>
      </c>
      <c r="D16" s="72">
        <v>158282457.62</v>
      </c>
      <c r="E16" s="72">
        <v>33772550</v>
      </c>
      <c r="F16" s="72">
        <v>800645079.5999999</v>
      </c>
      <c r="G16" s="72">
        <f t="shared" si="0"/>
        <v>2848891874.3299999</v>
      </c>
      <c r="H16" s="72">
        <v>356360926.93000001</v>
      </c>
      <c r="I16" s="72">
        <f t="shared" si="1"/>
        <v>3205252801.2599998</v>
      </c>
      <c r="J16" s="73">
        <f>(I16-'Total revenue available'!I15)/'Total revenue available'!I15</f>
        <v>-3.8220584647450595E-2</v>
      </c>
    </row>
    <row r="17" spans="1:10" ht="18" x14ac:dyDescent="0.35">
      <c r="A17" s="70">
        <v>14</v>
      </c>
      <c r="B17" s="71" t="s">
        <v>22</v>
      </c>
      <c r="C17" s="72">
        <v>5428274365</v>
      </c>
      <c r="D17" s="72">
        <v>67773830</v>
      </c>
      <c r="E17" s="72">
        <v>285091203</v>
      </c>
      <c r="F17" s="72">
        <v>939171245</v>
      </c>
      <c r="G17" s="72">
        <f t="shared" si="0"/>
        <v>6720310643</v>
      </c>
      <c r="H17" s="72">
        <v>5542094491</v>
      </c>
      <c r="I17" s="72">
        <f t="shared" si="1"/>
        <v>12262405134</v>
      </c>
      <c r="J17" s="73">
        <f>(I17-'Total revenue available'!I16)/'Total revenue available'!I16</f>
        <v>0.14612095294088034</v>
      </c>
    </row>
    <row r="18" spans="1:10" ht="18" x14ac:dyDescent="0.35">
      <c r="A18" s="70">
        <v>15</v>
      </c>
      <c r="B18" s="71" t="s">
        <v>23</v>
      </c>
      <c r="C18" s="72">
        <v>1511822831.9100001</v>
      </c>
      <c r="D18" s="72">
        <v>3002442</v>
      </c>
      <c r="E18" s="72">
        <v>51077339</v>
      </c>
      <c r="F18" s="72">
        <v>1528103800.45</v>
      </c>
      <c r="G18" s="72">
        <f t="shared" si="0"/>
        <v>3094006413.3600001</v>
      </c>
      <c r="H18" s="72">
        <v>693944018.46000004</v>
      </c>
      <c r="I18" s="72">
        <f t="shared" si="1"/>
        <v>3787950431.8200002</v>
      </c>
      <c r="J18" s="73">
        <f>(I18-'Total revenue available'!I17)/'Total revenue available'!I17</f>
        <v>0.81464690097720671</v>
      </c>
    </row>
    <row r="19" spans="1:10" ht="18" x14ac:dyDescent="0.35">
      <c r="A19" s="70">
        <v>16</v>
      </c>
      <c r="B19" s="71" t="s">
        <v>24</v>
      </c>
      <c r="C19" s="72">
        <v>5673988310.4300003</v>
      </c>
      <c r="D19" s="72">
        <v>134003472.75</v>
      </c>
      <c r="E19" s="72">
        <v>171178935.73000002</v>
      </c>
      <c r="F19" s="72">
        <v>470745825.89999998</v>
      </c>
      <c r="G19" s="72">
        <f t="shared" si="0"/>
        <v>6449916544.8099995</v>
      </c>
      <c r="H19" s="72">
        <v>1282272185.6399999</v>
      </c>
      <c r="I19" s="72">
        <f t="shared" si="1"/>
        <v>7732188730.4499989</v>
      </c>
      <c r="J19" s="73">
        <f>(I19-'Total revenue available'!I18)/'Total revenue available'!I18</f>
        <v>-0.26711807949006566</v>
      </c>
    </row>
    <row r="20" spans="1:10" ht="18" x14ac:dyDescent="0.35">
      <c r="A20" s="70">
        <v>17</v>
      </c>
      <c r="B20" s="71" t="s">
        <v>25</v>
      </c>
      <c r="C20" s="72">
        <v>1476986612.1200001</v>
      </c>
      <c r="D20" s="72">
        <v>133520225.09999999</v>
      </c>
      <c r="E20" s="72">
        <v>47978981</v>
      </c>
      <c r="F20" s="72">
        <v>446541967.66000009</v>
      </c>
      <c r="G20" s="72">
        <f t="shared" si="0"/>
        <v>2105027785.8800001</v>
      </c>
      <c r="H20" s="72">
        <v>900600640.87000012</v>
      </c>
      <c r="I20" s="72">
        <f t="shared" si="1"/>
        <v>3005628426.75</v>
      </c>
      <c r="J20" s="73">
        <f>(I20-'Total revenue available'!I19)/'Total revenue available'!I19</f>
        <v>-0.4402669223126689</v>
      </c>
    </row>
    <row r="21" spans="1:10" ht="18" x14ac:dyDescent="0.35">
      <c r="A21" s="70">
        <v>18</v>
      </c>
      <c r="B21" s="71" t="s">
        <v>26</v>
      </c>
      <c r="C21" s="72">
        <v>5955341179.8899994</v>
      </c>
      <c r="D21" s="72">
        <v>139297418.91999999</v>
      </c>
      <c r="E21" s="72">
        <v>189402103.69999999</v>
      </c>
      <c r="F21" s="72">
        <v>4548973958.2399998</v>
      </c>
      <c r="G21" s="72">
        <f t="shared" si="0"/>
        <v>10833014660.75</v>
      </c>
      <c r="H21" s="72">
        <v>3716772982.2600002</v>
      </c>
      <c r="I21" s="72">
        <f t="shared" si="1"/>
        <v>14549787643.01</v>
      </c>
      <c r="J21" s="73">
        <f>(I21-'Total revenue available'!I20)/'Total revenue available'!I20</f>
        <v>-0.42479255502039914</v>
      </c>
    </row>
    <row r="22" spans="1:10" ht="18" x14ac:dyDescent="0.35">
      <c r="A22" s="70">
        <v>19</v>
      </c>
      <c r="B22" s="71" t="s">
        <v>27</v>
      </c>
      <c r="C22" s="72">
        <v>7441402629.8299999</v>
      </c>
      <c r="D22" s="72">
        <v>232101005.22000003</v>
      </c>
      <c r="E22" s="72">
        <v>323674286.90999997</v>
      </c>
      <c r="F22" s="72">
        <v>6487331210.5700006</v>
      </c>
      <c r="G22" s="72">
        <f t="shared" si="0"/>
        <v>14484509132.530001</v>
      </c>
      <c r="H22" s="72">
        <v>3024921072.4000001</v>
      </c>
      <c r="I22" s="72">
        <f t="shared" si="1"/>
        <v>17509430204.93</v>
      </c>
      <c r="J22" s="73">
        <f>(I22-'Total revenue available'!I21)/'Total revenue available'!I21</f>
        <v>-5.6834995776287776E-2</v>
      </c>
    </row>
    <row r="23" spans="1:10" ht="18" x14ac:dyDescent="0.35">
      <c r="A23" s="70">
        <v>20</v>
      </c>
      <c r="B23" s="71" t="s">
        <v>28</v>
      </c>
      <c r="C23" s="72">
        <v>5031379704</v>
      </c>
      <c r="D23" s="72">
        <v>92211398</v>
      </c>
      <c r="E23" s="72">
        <v>61560363.630000003</v>
      </c>
      <c r="F23" s="72">
        <v>182541823.96000001</v>
      </c>
      <c r="G23" s="72">
        <f t="shared" si="0"/>
        <v>5367693289.5900002</v>
      </c>
      <c r="H23" s="72">
        <v>169130038.41</v>
      </c>
      <c r="I23" s="72">
        <f t="shared" si="1"/>
        <v>5536823328</v>
      </c>
      <c r="J23" s="73">
        <f>(I23-'Total revenue available'!I22)/'Total revenue available'!I22</f>
        <v>0.15180808328055592</v>
      </c>
    </row>
    <row r="24" spans="1:10" ht="18" x14ac:dyDescent="0.35">
      <c r="A24" s="70">
        <v>21</v>
      </c>
      <c r="B24" s="71" t="s">
        <v>29</v>
      </c>
      <c r="C24" s="72">
        <v>1981867737.1100001</v>
      </c>
      <c r="D24" s="72">
        <v>281561466.16000003</v>
      </c>
      <c r="E24" s="72">
        <v>14839000</v>
      </c>
      <c r="F24" s="72">
        <v>972935078.30999994</v>
      </c>
      <c r="G24" s="72">
        <f t="shared" si="0"/>
        <v>3251203281.5799999</v>
      </c>
      <c r="H24" s="72">
        <v>1136131970.1099999</v>
      </c>
      <c r="I24" s="72">
        <f t="shared" si="1"/>
        <v>4387335251.6899996</v>
      </c>
      <c r="J24" s="73">
        <f>(I24-'Total revenue available'!I23)/'Total revenue available'!I23</f>
        <v>-7.7418985700084958E-2</v>
      </c>
    </row>
    <row r="25" spans="1:10" ht="18" x14ac:dyDescent="0.35">
      <c r="A25" s="70">
        <v>22</v>
      </c>
      <c r="B25" s="71" t="s">
        <v>30</v>
      </c>
      <c r="C25" s="72">
        <v>5225093218.5599995</v>
      </c>
      <c r="D25" s="72">
        <v>9575839.6600000001</v>
      </c>
      <c r="E25" s="72">
        <v>280772900</v>
      </c>
      <c r="F25" s="72">
        <v>444897744.20000005</v>
      </c>
      <c r="G25" s="72">
        <f t="shared" si="0"/>
        <v>5960339702.4199991</v>
      </c>
      <c r="H25" s="72">
        <v>1474621956.8</v>
      </c>
      <c r="I25" s="72">
        <f t="shared" si="1"/>
        <v>7434961659.2199993</v>
      </c>
      <c r="J25" s="73">
        <f>(I25-'Total revenue available'!I24)/'Total revenue available'!I24</f>
        <v>0.11238407615071359</v>
      </c>
    </row>
    <row r="26" spans="1:10" ht="18" x14ac:dyDescent="0.35">
      <c r="A26" s="70">
        <v>23</v>
      </c>
      <c r="B26" s="71" t="s">
        <v>31</v>
      </c>
      <c r="C26" s="72">
        <v>3561692225.9366665</v>
      </c>
      <c r="D26" s="72">
        <v>553664904.26999998</v>
      </c>
      <c r="E26" s="72">
        <v>165808540</v>
      </c>
      <c r="F26" s="72">
        <v>79246438.465554819</v>
      </c>
      <c r="G26" s="72">
        <f t="shared" si="0"/>
        <v>4360412108.6722212</v>
      </c>
      <c r="H26" s="72">
        <v>5000341416.9300003</v>
      </c>
      <c r="I26" s="72">
        <f t="shared" si="1"/>
        <v>9360753525.6022224</v>
      </c>
      <c r="J26" s="73">
        <f>(I26-'Total revenue available'!I25)/'Total revenue available'!I25</f>
        <v>-0.418238892923945</v>
      </c>
    </row>
    <row r="27" spans="1:10" ht="18" x14ac:dyDescent="0.35">
      <c r="A27" s="70">
        <v>24</v>
      </c>
      <c r="B27" s="71" t="s">
        <v>32</v>
      </c>
      <c r="C27" s="72">
        <v>144928230118.20999</v>
      </c>
      <c r="D27" s="72">
        <v>7295042124.3299999</v>
      </c>
      <c r="E27" s="72">
        <v>5185229859.8500004</v>
      </c>
      <c r="F27" s="72">
        <v>28614666826.889999</v>
      </c>
      <c r="G27" s="72">
        <f t="shared" si="0"/>
        <v>186023168929.27997</v>
      </c>
      <c r="H27" s="72">
        <v>18490960011.5</v>
      </c>
      <c r="I27" s="72">
        <f t="shared" si="1"/>
        <v>204514128940.77997</v>
      </c>
      <c r="J27" s="73">
        <f>(I27-'Total revenue available'!I26)/'Total revenue available'!I26</f>
        <v>-3.1645891428338071E-3</v>
      </c>
    </row>
    <row r="28" spans="1:10" ht="18" x14ac:dyDescent="0.35">
      <c r="A28" s="70">
        <v>25</v>
      </c>
      <c r="B28" s="71" t="s">
        <v>33</v>
      </c>
      <c r="C28" s="72">
        <v>4636772818.3500004</v>
      </c>
      <c r="D28" s="72">
        <v>22256960</v>
      </c>
      <c r="E28" s="72">
        <v>68661540</v>
      </c>
      <c r="F28" s="72">
        <v>147163910.19999999</v>
      </c>
      <c r="G28" s="72">
        <f t="shared" si="0"/>
        <v>4874855228.5500002</v>
      </c>
      <c r="H28" s="72">
        <v>1025624153.09</v>
      </c>
      <c r="I28" s="72">
        <f t="shared" si="1"/>
        <v>5900479381.6400003</v>
      </c>
      <c r="J28" s="73">
        <f>(I28-'Total revenue available'!I27)/'Total revenue available'!I27</f>
        <v>0.21852495548317941</v>
      </c>
    </row>
    <row r="29" spans="1:10" ht="18" x14ac:dyDescent="0.35">
      <c r="A29" s="70">
        <v>26</v>
      </c>
      <c r="B29" s="71" t="s">
        <v>34</v>
      </c>
      <c r="C29" s="72">
        <v>2493608597.0100002</v>
      </c>
      <c r="D29" s="72">
        <v>80131051.959999993</v>
      </c>
      <c r="E29" s="72">
        <v>113545668.2</v>
      </c>
      <c r="F29" s="72">
        <v>1229282930.26</v>
      </c>
      <c r="G29" s="72">
        <f t="shared" si="0"/>
        <v>3916568247.4300003</v>
      </c>
      <c r="H29" s="72">
        <v>101322418.42</v>
      </c>
      <c r="I29" s="72">
        <f t="shared" si="1"/>
        <v>4017890665.8500004</v>
      </c>
      <c r="J29" s="73">
        <f>(I29-'Total revenue available'!I28)/'Total revenue available'!I28</f>
        <v>-0.55976765700056241</v>
      </c>
    </row>
    <row r="30" spans="1:10" ht="18" x14ac:dyDescent="0.35">
      <c r="A30" s="70">
        <v>27</v>
      </c>
      <c r="B30" s="71" t="s">
        <v>35</v>
      </c>
      <c r="C30" s="72">
        <v>12258284019.57</v>
      </c>
      <c r="D30" s="72">
        <v>960007126.39999998</v>
      </c>
      <c r="E30" s="72">
        <v>305671707.87</v>
      </c>
      <c r="F30" s="72">
        <v>1588618134.79</v>
      </c>
      <c r="G30" s="72">
        <f t="shared" si="0"/>
        <v>15112580988.630001</v>
      </c>
      <c r="H30" s="72">
        <v>8571866536.1100025</v>
      </c>
      <c r="I30" s="72">
        <f t="shared" si="1"/>
        <v>23684447524.740005</v>
      </c>
      <c r="J30" s="73">
        <f>(I30-'Total revenue available'!I29)/'Total revenue available'!I29</f>
        <v>-0.19940291088123954</v>
      </c>
    </row>
    <row r="31" spans="1:10" ht="18" x14ac:dyDescent="0.35">
      <c r="A31" s="70">
        <v>28</v>
      </c>
      <c r="B31" s="71" t="s">
        <v>36</v>
      </c>
      <c r="C31" s="72">
        <v>7859466720.9499998</v>
      </c>
      <c r="D31" s="72">
        <v>314574694.31999999</v>
      </c>
      <c r="E31" s="72">
        <v>512019863.76999998</v>
      </c>
      <c r="F31" s="72">
        <v>3149260307.79</v>
      </c>
      <c r="G31" s="72">
        <f t="shared" si="0"/>
        <v>11835321586.829998</v>
      </c>
      <c r="H31" s="72">
        <v>1747525129</v>
      </c>
      <c r="I31" s="72">
        <f t="shared" si="1"/>
        <v>13582846715.829998</v>
      </c>
      <c r="J31" s="73">
        <f>(I31-'Total revenue available'!I30)/'Total revenue available'!I30</f>
        <v>-0.28517215907332261</v>
      </c>
    </row>
    <row r="32" spans="1:10" ht="18" x14ac:dyDescent="0.35">
      <c r="A32" s="70">
        <v>29</v>
      </c>
      <c r="B32" s="71" t="s">
        <v>37</v>
      </c>
      <c r="C32" s="72">
        <v>4628049719.6300001</v>
      </c>
      <c r="D32" s="72">
        <v>369056710.89999998</v>
      </c>
      <c r="E32" s="72">
        <v>99158393</v>
      </c>
      <c r="F32" s="72">
        <v>53334255.299999997</v>
      </c>
      <c r="G32" s="72">
        <f t="shared" si="0"/>
        <v>5149599078.8299999</v>
      </c>
      <c r="H32" s="72">
        <v>3810288054.4000001</v>
      </c>
      <c r="I32" s="72">
        <f t="shared" si="1"/>
        <v>8959887133.2299995</v>
      </c>
      <c r="J32" s="73">
        <f>(I32-'Total revenue available'!I31)/'Total revenue available'!I31</f>
        <v>-0.14039169922747718</v>
      </c>
    </row>
    <row r="33" spans="1:10" ht="18" x14ac:dyDescent="0.35">
      <c r="A33" s="70">
        <v>30</v>
      </c>
      <c r="B33" s="71" t="s">
        <v>38</v>
      </c>
      <c r="C33" s="72">
        <v>12925276005.540001</v>
      </c>
      <c r="D33" s="72">
        <v>376062593.53999996</v>
      </c>
      <c r="E33" s="72">
        <v>388274443.61000001</v>
      </c>
      <c r="F33" s="72">
        <v>1609965434.01</v>
      </c>
      <c r="G33" s="72">
        <f t="shared" si="0"/>
        <v>15299578476.700003</v>
      </c>
      <c r="H33" s="72">
        <v>2474013062.29</v>
      </c>
      <c r="I33" s="72">
        <f t="shared" si="1"/>
        <v>17773591538.990002</v>
      </c>
      <c r="J33" s="73">
        <f>(I33-'Total revenue available'!I32)/'Total revenue available'!I32</f>
        <v>0.26406290323315496</v>
      </c>
    </row>
    <row r="34" spans="1:10" ht="18" x14ac:dyDescent="0.35">
      <c r="A34" s="70">
        <v>31</v>
      </c>
      <c r="B34" s="71" t="s">
        <v>39</v>
      </c>
      <c r="C34" s="72">
        <v>7470438918.6599998</v>
      </c>
      <c r="D34" s="72">
        <v>60244766.030000001</v>
      </c>
      <c r="E34" s="72">
        <v>183047908.15000001</v>
      </c>
      <c r="F34" s="72">
        <v>551655268.88999999</v>
      </c>
      <c r="G34" s="72">
        <f t="shared" si="0"/>
        <v>8265386861.7299995</v>
      </c>
      <c r="H34" s="72">
        <v>1134678385.99</v>
      </c>
      <c r="I34" s="72">
        <f t="shared" si="1"/>
        <v>9400065247.7199993</v>
      </c>
      <c r="J34" s="73">
        <f>(I34-'Total revenue available'!I33)/'Total revenue available'!I33</f>
        <v>-1.4751534094801007E-3</v>
      </c>
    </row>
    <row r="35" spans="1:10" ht="18" x14ac:dyDescent="0.35">
      <c r="A35" s="70">
        <v>32</v>
      </c>
      <c r="B35" s="71" t="s">
        <v>40</v>
      </c>
      <c r="C35" s="72">
        <v>53934439098.709999</v>
      </c>
      <c r="D35" s="72">
        <v>625071812.47000003</v>
      </c>
      <c r="E35" s="72">
        <v>239855936.72</v>
      </c>
      <c r="F35" s="72">
        <v>6533394624.1800003</v>
      </c>
      <c r="G35" s="72">
        <f t="shared" si="0"/>
        <v>61332761472.080002</v>
      </c>
      <c r="H35" s="72">
        <v>3254221620.0299997</v>
      </c>
      <c r="I35" s="72">
        <f t="shared" si="1"/>
        <v>64586983092.110001</v>
      </c>
      <c r="J35" s="73">
        <f>(I35-'Total revenue available'!I34)/'Total revenue available'!I34</f>
        <v>-0.14988645010692161</v>
      </c>
    </row>
    <row r="36" spans="1:10" ht="18" x14ac:dyDescent="0.35">
      <c r="A36" s="70">
        <v>33</v>
      </c>
      <c r="B36" s="71" t="s">
        <v>41</v>
      </c>
      <c r="C36" s="72">
        <v>2458572724.1799998</v>
      </c>
      <c r="D36" s="72">
        <v>7503000</v>
      </c>
      <c r="E36" s="72">
        <v>33101865</v>
      </c>
      <c r="F36" s="72">
        <v>1740497038.71</v>
      </c>
      <c r="G36" s="72">
        <f t="shared" si="0"/>
        <v>4239674627.8899999</v>
      </c>
      <c r="H36" s="72">
        <v>358062135.95000005</v>
      </c>
      <c r="I36" s="72">
        <f t="shared" si="1"/>
        <v>4597736763.8400002</v>
      </c>
      <c r="J36" s="73">
        <f>(I36-'Total revenue available'!I35)/'Total revenue available'!I35</f>
        <v>-0.61929891843578067</v>
      </c>
    </row>
    <row r="37" spans="1:10" ht="18" x14ac:dyDescent="0.35">
      <c r="A37" s="70">
        <v>34</v>
      </c>
      <c r="B37" s="71" t="s">
        <v>42</v>
      </c>
      <c r="C37" s="72">
        <v>2280121457.6900001</v>
      </c>
      <c r="D37" s="72">
        <v>69462302.25</v>
      </c>
      <c r="E37" s="72">
        <v>53456875</v>
      </c>
      <c r="F37" s="72">
        <v>17197668.990000002</v>
      </c>
      <c r="G37" s="72">
        <f t="shared" si="0"/>
        <v>2420238303.9299998</v>
      </c>
      <c r="H37" s="72">
        <v>1640741976.04</v>
      </c>
      <c r="I37" s="72">
        <f t="shared" si="1"/>
        <v>4060980279.9699998</v>
      </c>
      <c r="J37" s="73">
        <f>(I37-'Total revenue available'!I36)/'Total revenue available'!I36</f>
        <v>0.24104838095322551</v>
      </c>
    </row>
    <row r="38" spans="1:10" ht="18" x14ac:dyDescent="0.35">
      <c r="A38" s="70">
        <v>35</v>
      </c>
      <c r="B38" s="71" t="s">
        <v>43</v>
      </c>
      <c r="C38" s="72">
        <v>3048378935.8800001</v>
      </c>
      <c r="D38" s="72">
        <v>2297424</v>
      </c>
      <c r="E38" s="72">
        <v>45088820</v>
      </c>
      <c r="F38" s="72">
        <v>138402555.69999999</v>
      </c>
      <c r="G38" s="72">
        <f t="shared" si="0"/>
        <v>3234167735.5799999</v>
      </c>
      <c r="H38" s="72">
        <v>689332996.25999999</v>
      </c>
      <c r="I38" s="72">
        <f t="shared" si="1"/>
        <v>3923500731.8400002</v>
      </c>
      <c r="J38" s="73">
        <f>(I38-'Total revenue available'!I37)/'Total revenue available'!I37</f>
        <v>0.77831109354742023</v>
      </c>
    </row>
    <row r="39" spans="1:10" ht="18" x14ac:dyDescent="0.35">
      <c r="A39" s="70">
        <v>36</v>
      </c>
      <c r="B39" s="71" t="s">
        <v>44</v>
      </c>
      <c r="C39" s="72">
        <v>3352218123.5799999</v>
      </c>
      <c r="D39" s="72">
        <v>786141999.6400001</v>
      </c>
      <c r="E39" s="72">
        <v>963097600</v>
      </c>
      <c r="F39" s="72">
        <v>1261626627.4100001</v>
      </c>
      <c r="G39" s="72">
        <f t="shared" si="0"/>
        <v>6363084350.6300001</v>
      </c>
      <c r="H39" s="72">
        <v>725906176.17000008</v>
      </c>
      <c r="I39" s="72">
        <f t="shared" si="1"/>
        <v>7088990526.8000002</v>
      </c>
      <c r="J39" s="73">
        <f>(I39-'Total revenue available'!I38)/'Total revenue available'!I38</f>
        <v>-1.6792050215512347E-2</v>
      </c>
    </row>
    <row r="40" spans="1:10" ht="18.75" thickBot="1" x14ac:dyDescent="0.4">
      <c r="A40" s="70">
        <v>37</v>
      </c>
      <c r="B40" s="122" t="s">
        <v>45</v>
      </c>
      <c r="C40" s="123">
        <v>31028198488.419998</v>
      </c>
      <c r="D40" s="123">
        <v>1418004831.4900002</v>
      </c>
      <c r="E40" s="123">
        <v>0</v>
      </c>
      <c r="F40" s="123">
        <v>2759866899.3299999</v>
      </c>
      <c r="G40" s="123">
        <f t="shared" si="0"/>
        <v>35206070219.239998</v>
      </c>
      <c r="H40" s="123">
        <v>0</v>
      </c>
      <c r="I40" s="123">
        <f t="shared" si="1"/>
        <v>35206070219.239998</v>
      </c>
      <c r="J40" s="73">
        <f>(I40-'Total revenue available'!I39)/'Total revenue available'!I39</f>
        <v>-8.7237403626965929E-2</v>
      </c>
    </row>
    <row r="41" spans="1:10" s="121" customFormat="1" ht="18.75" thickBot="1" x14ac:dyDescent="0.4">
      <c r="A41" s="124"/>
      <c r="B41" s="125" t="s">
        <v>46</v>
      </c>
      <c r="C41" s="126">
        <f>SUM(C4:C40)</f>
        <v>418212487265.03668</v>
      </c>
      <c r="D41" s="126">
        <f>SUM(D4:D40)</f>
        <v>16386498078.569998</v>
      </c>
      <c r="E41" s="126">
        <f>SUM(E4:E40)</f>
        <v>12208532200.820002</v>
      </c>
      <c r="F41" s="126">
        <f>SUM(F4:F40)</f>
        <v>81953918012.075562</v>
      </c>
      <c r="G41" s="126">
        <f t="shared" si="0"/>
        <v>528761435556.50226</v>
      </c>
      <c r="H41" s="126">
        <f>SUM(H4:H40)</f>
        <v>84106999270.539978</v>
      </c>
      <c r="I41" s="126">
        <f t="shared" si="1"/>
        <v>612868434827.04224</v>
      </c>
      <c r="J41" s="127">
        <f>(I41-'Total revenue available'!I40)/'Total revenue available'!I40</f>
        <v>-0.11679537628896691</v>
      </c>
    </row>
  </sheetData>
  <mergeCells count="2">
    <mergeCell ref="B2:I2"/>
    <mergeCell ref="B1:I1"/>
  </mergeCells>
  <pageMargins left="0.7" right="0.7" top="0.75" bottom="0.75" header="0.3" footer="0.3"/>
  <pageSetup paperSize="9" scale="91" orientation="portrait" horizontalDpi="4294967295" verticalDpi="4294967295" r:id="rId1"/>
  <colBreaks count="1" manualBreakCount="1">
    <brk id="7" max="40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BC8E27-9899-4E21-BA08-B62207D58091}">
  <sheetPr>
    <tabColor rgb="FFFF0000"/>
  </sheetPr>
  <dimension ref="A1:F42"/>
  <sheetViews>
    <sheetView view="pageBreakPreview" zoomScale="90" zoomScaleNormal="70" zoomScaleSheetLayoutView="90" workbookViewId="0">
      <pane xSplit="1" ySplit="3" topLeftCell="B4" activePane="bottomRight" state="frozen"/>
      <selection pane="topRight" activeCell="B1" sqref="B1"/>
      <selection pane="bottomLeft" activeCell="A3" sqref="A3"/>
      <selection pane="bottomRight" activeCell="B14" sqref="B14"/>
    </sheetView>
  </sheetViews>
  <sheetFormatPr defaultColWidth="8.85546875" defaultRowHeight="14.25" x14ac:dyDescent="0.2"/>
  <cols>
    <col min="1" max="1" width="13" style="6" bestFit="1" customWidth="1"/>
    <col min="2" max="4" width="26.5703125" style="6" bestFit="1" customWidth="1"/>
    <col min="5" max="5" width="26.5703125" style="30" bestFit="1" customWidth="1"/>
    <col min="6" max="6" width="26.5703125" style="30" customWidth="1"/>
    <col min="7" max="16384" width="8.85546875" style="6"/>
  </cols>
  <sheetData>
    <row r="1" spans="1:6" ht="22.5" customHeight="1" x14ac:dyDescent="0.2">
      <c r="A1" s="5" t="s">
        <v>50</v>
      </c>
      <c r="B1" s="5"/>
      <c r="C1" s="5"/>
      <c r="D1" s="5"/>
      <c r="E1" s="5"/>
      <c r="F1" s="5"/>
    </row>
    <row r="2" spans="1:6" ht="22.5" customHeight="1" x14ac:dyDescent="0.2">
      <c r="A2" s="5"/>
      <c r="B2" s="5"/>
      <c r="C2" s="5"/>
      <c r="D2" s="5"/>
      <c r="E2" s="5"/>
      <c r="F2" s="5"/>
    </row>
    <row r="3" spans="1:6" s="9" customFormat="1" ht="27" customHeight="1" x14ac:dyDescent="0.2">
      <c r="A3" s="7" t="s">
        <v>51</v>
      </c>
      <c r="B3" s="7" t="s">
        <v>52</v>
      </c>
      <c r="C3" s="7" t="s">
        <v>53</v>
      </c>
      <c r="D3" s="7" t="s">
        <v>54</v>
      </c>
      <c r="E3" s="8" t="s">
        <v>55</v>
      </c>
      <c r="F3" s="8" t="s">
        <v>72</v>
      </c>
    </row>
    <row r="4" spans="1:6" x14ac:dyDescent="0.2">
      <c r="A4" s="10" t="s">
        <v>9</v>
      </c>
      <c r="B4" s="11">
        <v>4059982019.8599997</v>
      </c>
      <c r="C4" s="10">
        <v>3852614312.1900001</v>
      </c>
      <c r="D4" s="10">
        <v>2695809294.5</v>
      </c>
      <c r="E4" s="12">
        <v>4160902032.0099998</v>
      </c>
      <c r="F4" s="12">
        <f>SUM(B4:E4)</f>
        <v>14769307658.559999</v>
      </c>
    </row>
    <row r="5" spans="1:6" x14ac:dyDescent="0.2">
      <c r="A5" s="10" t="s">
        <v>10</v>
      </c>
      <c r="B5" s="11">
        <v>1612649398.4299998</v>
      </c>
      <c r="C5" s="10">
        <v>3402158452.2400002</v>
      </c>
      <c r="D5" s="13">
        <v>1801910925.02</v>
      </c>
      <c r="E5" s="14">
        <v>2887941409.73</v>
      </c>
      <c r="F5" s="14">
        <f t="shared" ref="F5:F40" si="0">SUM(B5:E5)</f>
        <v>9704660185.4200001</v>
      </c>
    </row>
    <row r="6" spans="1:6" x14ac:dyDescent="0.2">
      <c r="A6" s="10" t="s">
        <v>11</v>
      </c>
      <c r="B6" s="11">
        <v>6574351082.0799999</v>
      </c>
      <c r="C6" s="10">
        <v>13890256151.33</v>
      </c>
      <c r="D6" s="10">
        <v>6150553510</v>
      </c>
      <c r="E6" s="12">
        <v>5675854028.1100006</v>
      </c>
      <c r="F6" s="12">
        <f t="shared" si="0"/>
        <v>32291014771.52</v>
      </c>
    </row>
    <row r="7" spans="1:6" s="18" customFormat="1" x14ac:dyDescent="0.2">
      <c r="A7" s="15" t="s">
        <v>12</v>
      </c>
      <c r="B7" s="16">
        <v>4528819102.0300007</v>
      </c>
      <c r="C7" s="15">
        <v>4158279214.1800003</v>
      </c>
      <c r="D7" s="15">
        <v>8171092757.1499996</v>
      </c>
      <c r="E7" s="17">
        <v>9511004791.5299988</v>
      </c>
      <c r="F7" s="12">
        <f t="shared" si="0"/>
        <v>26369195864.889999</v>
      </c>
    </row>
    <row r="8" spans="1:6" x14ac:dyDescent="0.2">
      <c r="A8" s="10" t="s">
        <v>13</v>
      </c>
      <c r="B8" s="11">
        <v>2646492463.8599997</v>
      </c>
      <c r="C8" s="10">
        <v>5622215674.3299999</v>
      </c>
      <c r="D8" s="10">
        <v>1748257254.4799998</v>
      </c>
      <c r="E8" s="12">
        <v>1679990492.0799999</v>
      </c>
      <c r="F8" s="12">
        <f t="shared" si="0"/>
        <v>11696955884.75</v>
      </c>
    </row>
    <row r="9" spans="1:6" x14ac:dyDescent="0.2">
      <c r="A9" s="10" t="s">
        <v>14</v>
      </c>
      <c r="B9" s="11">
        <v>2998592900.29</v>
      </c>
      <c r="C9" s="10">
        <v>2876925918.3800001</v>
      </c>
      <c r="D9" s="10">
        <v>2494884003.3899999</v>
      </c>
      <c r="E9" s="12">
        <v>7972359709.9200001</v>
      </c>
      <c r="F9" s="12">
        <f t="shared" si="0"/>
        <v>16342762531.98</v>
      </c>
    </row>
    <row r="10" spans="1:6" x14ac:dyDescent="0.2">
      <c r="A10" s="10" t="s">
        <v>15</v>
      </c>
      <c r="B10" s="11">
        <v>2827145731.9000001</v>
      </c>
      <c r="C10" s="10">
        <v>9304626234.3400002</v>
      </c>
      <c r="D10" s="10">
        <v>2799585180.1700001</v>
      </c>
      <c r="E10" s="12">
        <v>2919123243.1599998</v>
      </c>
      <c r="F10" s="12">
        <f t="shared" si="0"/>
        <v>17850480389.57</v>
      </c>
    </row>
    <row r="11" spans="1:6" x14ac:dyDescent="0.2">
      <c r="A11" s="10" t="s">
        <v>16</v>
      </c>
      <c r="B11" s="11">
        <v>1901227718.0899999</v>
      </c>
      <c r="C11" s="10">
        <v>2016620356.48</v>
      </c>
      <c r="D11" s="10">
        <v>2123242839</v>
      </c>
      <c r="E11" s="12">
        <v>2134157412.8499999</v>
      </c>
      <c r="F11" s="12">
        <f t="shared" si="0"/>
        <v>8175248326.4200001</v>
      </c>
    </row>
    <row r="12" spans="1:6" x14ac:dyDescent="0.2">
      <c r="A12" s="10" t="s">
        <v>17</v>
      </c>
      <c r="B12" s="11">
        <v>3227417722.9200001</v>
      </c>
      <c r="C12" s="10">
        <v>13504007770.850002</v>
      </c>
      <c r="D12" s="10">
        <v>2884355555.3299999</v>
      </c>
      <c r="E12" s="12">
        <v>2981282833.4500003</v>
      </c>
      <c r="F12" s="12">
        <f t="shared" si="0"/>
        <v>22597063882.550003</v>
      </c>
    </row>
    <row r="13" spans="1:6" x14ac:dyDescent="0.2">
      <c r="A13" s="10" t="s">
        <v>18</v>
      </c>
      <c r="B13" s="11">
        <v>17487284334.790001</v>
      </c>
      <c r="C13" s="10">
        <v>18903405587.09</v>
      </c>
      <c r="D13" s="10">
        <v>13119344029.199999</v>
      </c>
      <c r="E13" s="12">
        <v>15168763040.489998</v>
      </c>
      <c r="F13" s="12">
        <f t="shared" si="0"/>
        <v>64678796991.57</v>
      </c>
    </row>
    <row r="14" spans="1:6" s="22" customFormat="1" x14ac:dyDescent="0.2">
      <c r="A14" s="19" t="s">
        <v>19</v>
      </c>
      <c r="B14" s="20">
        <v>1634095811.46</v>
      </c>
      <c r="C14" s="19">
        <v>2281715517.3299999</v>
      </c>
      <c r="D14" s="19">
        <v>1724540388.7200003</v>
      </c>
      <c r="E14" s="21">
        <v>1814942959.0799999</v>
      </c>
      <c r="F14" s="12">
        <f t="shared" si="0"/>
        <v>7455294676.5900002</v>
      </c>
    </row>
    <row r="15" spans="1:6" x14ac:dyDescent="0.2">
      <c r="A15" s="10" t="s">
        <v>20</v>
      </c>
      <c r="B15" s="11">
        <v>7231168738.9200001</v>
      </c>
      <c r="C15" s="10">
        <v>8210580135.5800009</v>
      </c>
      <c r="D15" s="10">
        <v>6823190688.5200005</v>
      </c>
      <c r="E15" s="12">
        <v>7213466461.29</v>
      </c>
      <c r="F15" s="12">
        <f t="shared" si="0"/>
        <v>29478406024.310001</v>
      </c>
    </row>
    <row r="16" spans="1:6" x14ac:dyDescent="0.2">
      <c r="A16" s="10" t="s">
        <v>21</v>
      </c>
      <c r="B16" s="11">
        <v>1602486579.4100001</v>
      </c>
      <c r="C16" s="10">
        <v>1730141204.1500001</v>
      </c>
      <c r="D16" s="10">
        <v>3250913566.9699998</v>
      </c>
      <c r="E16" s="12">
        <v>1963334297.7099998</v>
      </c>
      <c r="F16" s="12">
        <f t="shared" si="0"/>
        <v>8546875648.2400007</v>
      </c>
    </row>
    <row r="17" spans="1:6" x14ac:dyDescent="0.2">
      <c r="A17" s="10" t="s">
        <v>22</v>
      </c>
      <c r="B17" s="11">
        <v>5914842131</v>
      </c>
      <c r="C17" s="10">
        <v>4784207653</v>
      </c>
      <c r="D17" s="10">
        <v>4184671523</v>
      </c>
      <c r="E17" s="12">
        <v>16185745606</v>
      </c>
      <c r="F17" s="12">
        <f t="shared" si="0"/>
        <v>31069466913</v>
      </c>
    </row>
    <row r="18" spans="1:6" x14ac:dyDescent="0.2">
      <c r="A18" s="10" t="s">
        <v>23</v>
      </c>
      <c r="B18" s="11">
        <v>1047489602.3299999</v>
      </c>
      <c r="C18" s="10">
        <v>1039941528.0899999</v>
      </c>
      <c r="D18" s="10">
        <v>2152817576.04</v>
      </c>
      <c r="E18" s="12">
        <v>2562816107.6400003</v>
      </c>
      <c r="F18" s="12">
        <f t="shared" si="0"/>
        <v>6803064814.1000004</v>
      </c>
    </row>
    <row r="19" spans="1:6" x14ac:dyDescent="0.2">
      <c r="A19" s="10" t="s">
        <v>24</v>
      </c>
      <c r="B19" s="11">
        <v>3363389990.73</v>
      </c>
      <c r="C19" s="10">
        <v>7186998160.5699997</v>
      </c>
      <c r="D19" s="10">
        <v>2556557822.3800001</v>
      </c>
      <c r="E19" s="12">
        <v>2988353646.9099998</v>
      </c>
      <c r="F19" s="12">
        <f t="shared" si="0"/>
        <v>16095299620.59</v>
      </c>
    </row>
    <row r="20" spans="1:6" x14ac:dyDescent="0.2">
      <c r="A20" s="10" t="s">
        <v>25</v>
      </c>
      <c r="B20" s="11">
        <v>3050962933.4099998</v>
      </c>
      <c r="C20" s="10">
        <v>2318790162.4200001</v>
      </c>
      <c r="D20" s="10">
        <v>3688887463.3200002</v>
      </c>
      <c r="E20" s="12">
        <v>3868017587.1399994</v>
      </c>
      <c r="F20" s="12">
        <f t="shared" si="0"/>
        <v>12926658146.289999</v>
      </c>
    </row>
    <row r="21" spans="1:6" x14ac:dyDescent="0.2">
      <c r="A21" s="10" t="s">
        <v>26</v>
      </c>
      <c r="B21" s="11">
        <v>8363902329.1700001</v>
      </c>
      <c r="C21" s="10">
        <v>16930950458.289999</v>
      </c>
      <c r="D21" s="10">
        <v>6284148242.4099998</v>
      </c>
      <c r="E21" s="12">
        <v>13377575553.51</v>
      </c>
      <c r="F21" s="12">
        <f t="shared" si="0"/>
        <v>44956576583.379997</v>
      </c>
    </row>
    <row r="22" spans="1:6" x14ac:dyDescent="0.2">
      <c r="A22" s="10" t="s">
        <v>27</v>
      </c>
      <c r="B22" s="11">
        <v>7465493878.6900005</v>
      </c>
      <c r="C22" s="10">
        <v>11099052225.67</v>
      </c>
      <c r="D22" s="10">
        <v>7240785320.0799999</v>
      </c>
      <c r="E22" s="12">
        <v>14788369908.040001</v>
      </c>
      <c r="F22" s="12">
        <f t="shared" si="0"/>
        <v>40593701332.480003</v>
      </c>
    </row>
    <row r="23" spans="1:6" x14ac:dyDescent="0.2">
      <c r="A23" s="10" t="s">
        <v>28</v>
      </c>
      <c r="B23" s="11">
        <v>1769760638</v>
      </c>
      <c r="C23" s="10">
        <v>3037310443</v>
      </c>
      <c r="D23" s="10">
        <v>1802476407</v>
      </c>
      <c r="E23" s="12">
        <v>1887194631</v>
      </c>
      <c r="F23" s="12">
        <f t="shared" si="0"/>
        <v>8496742119</v>
      </c>
    </row>
    <row r="24" spans="1:6" x14ac:dyDescent="0.2">
      <c r="A24" s="10" t="s">
        <v>29</v>
      </c>
      <c r="B24" s="11">
        <v>1461294729.8199999</v>
      </c>
      <c r="C24" s="10">
        <v>3294206612.27</v>
      </c>
      <c r="D24" s="10">
        <v>1204820823.22</v>
      </c>
      <c r="E24" s="12">
        <v>1407012671.8199999</v>
      </c>
      <c r="F24" s="12">
        <f t="shared" si="0"/>
        <v>7367334837.1300001</v>
      </c>
    </row>
    <row r="25" spans="1:6" x14ac:dyDescent="0.2">
      <c r="A25" s="10" t="s">
        <v>30</v>
      </c>
      <c r="B25" s="11">
        <v>3176106520.6900001</v>
      </c>
      <c r="C25" s="10">
        <v>3507701544.0100002</v>
      </c>
      <c r="D25" s="10">
        <v>5899029785.4700003</v>
      </c>
      <c r="E25" s="12">
        <v>3806188538.6899996</v>
      </c>
      <c r="F25" s="12">
        <f t="shared" si="0"/>
        <v>16389026388.860001</v>
      </c>
    </row>
    <row r="26" spans="1:6" x14ac:dyDescent="0.2">
      <c r="A26" s="10" t="s">
        <v>31</v>
      </c>
      <c r="B26" s="11">
        <v>6276779069.1599998</v>
      </c>
      <c r="C26" s="10">
        <v>9813594473.7700005</v>
      </c>
      <c r="D26" s="10">
        <v>7910423599.1100006</v>
      </c>
      <c r="E26" s="12">
        <v>6645934266.8800001</v>
      </c>
      <c r="F26" s="12">
        <f t="shared" si="0"/>
        <v>30646731408.920002</v>
      </c>
    </row>
    <row r="27" spans="1:6" x14ac:dyDescent="0.2">
      <c r="A27" s="10" t="s">
        <v>32</v>
      </c>
      <c r="B27" s="11">
        <v>97475046701.009995</v>
      </c>
      <c r="C27" s="10">
        <v>107688340066.03999</v>
      </c>
      <c r="D27" s="10">
        <v>91933017729.179993</v>
      </c>
      <c r="E27" s="12">
        <v>101635841997.14999</v>
      </c>
      <c r="F27" s="12">
        <f t="shared" si="0"/>
        <v>398732246493.38</v>
      </c>
    </row>
    <row r="28" spans="1:6" x14ac:dyDescent="0.2">
      <c r="A28" s="10" t="s">
        <v>56</v>
      </c>
      <c r="B28" s="11">
        <v>1714704933.6299999</v>
      </c>
      <c r="C28" s="10">
        <v>3127608188.5500002</v>
      </c>
      <c r="D28" s="10">
        <v>3006864232.0599999</v>
      </c>
      <c r="E28" s="12">
        <v>3009645068.7399998</v>
      </c>
      <c r="F28" s="12">
        <f t="shared" si="0"/>
        <v>10858822422.98</v>
      </c>
    </row>
    <row r="29" spans="1:6" x14ac:dyDescent="0.2">
      <c r="A29" s="10" t="s">
        <v>34</v>
      </c>
      <c r="B29" s="11">
        <v>1768201722.47</v>
      </c>
      <c r="C29" s="10">
        <v>7358548571.4200001</v>
      </c>
      <c r="D29" s="10">
        <v>2140043248.3699999</v>
      </c>
      <c r="E29" s="12">
        <v>1498241430.04</v>
      </c>
      <c r="F29" s="12">
        <f t="shared" si="0"/>
        <v>12765034972.299999</v>
      </c>
    </row>
    <row r="30" spans="1:6" x14ac:dyDescent="0.2">
      <c r="A30" s="10" t="s">
        <v>35</v>
      </c>
      <c r="B30" s="11">
        <v>14296414373.450001</v>
      </c>
      <c r="C30" s="10">
        <v>15287065065.389999</v>
      </c>
      <c r="D30" s="10">
        <v>23286494298.579998</v>
      </c>
      <c r="E30" s="12">
        <v>18052616758.470001</v>
      </c>
      <c r="F30" s="12">
        <f t="shared" si="0"/>
        <v>70922590495.889999</v>
      </c>
    </row>
    <row r="31" spans="1:6" x14ac:dyDescent="0.2">
      <c r="A31" s="10" t="s">
        <v>36</v>
      </c>
      <c r="B31" s="11">
        <v>5198098998.2700005</v>
      </c>
      <c r="C31" s="10">
        <v>13803464648.470001</v>
      </c>
      <c r="D31" s="10">
        <v>5534717016.7900009</v>
      </c>
      <c r="E31" s="12">
        <v>5599601254.7299995</v>
      </c>
      <c r="F31" s="12">
        <f t="shared" si="0"/>
        <v>30135881918.260002</v>
      </c>
    </row>
    <row r="32" spans="1:6" x14ac:dyDescent="0.2">
      <c r="A32" s="10" t="s">
        <v>37</v>
      </c>
      <c r="B32" s="11">
        <v>4755285019.4899998</v>
      </c>
      <c r="C32" s="10">
        <v>5667935795.3600006</v>
      </c>
      <c r="D32" s="10">
        <v>3730731770.4400001</v>
      </c>
      <c r="E32" s="12">
        <v>3768441938.1400003</v>
      </c>
      <c r="F32" s="12">
        <f t="shared" si="0"/>
        <v>17922394523.43</v>
      </c>
    </row>
    <row r="33" spans="1:6" x14ac:dyDescent="0.2">
      <c r="A33" s="10" t="s">
        <v>38</v>
      </c>
      <c r="B33" s="11">
        <v>6623203309.6099997</v>
      </c>
      <c r="C33" s="10">
        <v>7437482668.54</v>
      </c>
      <c r="D33" s="10">
        <v>5943668543.0200005</v>
      </c>
      <c r="E33" s="12">
        <v>6742105714.7600002</v>
      </c>
      <c r="F33" s="12">
        <f t="shared" si="0"/>
        <v>26746460235.93</v>
      </c>
    </row>
    <row r="34" spans="1:6" x14ac:dyDescent="0.2">
      <c r="A34" s="10" t="s">
        <v>39</v>
      </c>
      <c r="B34" s="11">
        <v>3300884990.0200005</v>
      </c>
      <c r="C34" s="10">
        <v>6113067281.4899998</v>
      </c>
      <c r="D34" s="10">
        <v>3370302180.3899999</v>
      </c>
      <c r="E34" s="12">
        <v>3695857141.9299998</v>
      </c>
      <c r="F34" s="12">
        <f t="shared" si="0"/>
        <v>16480111593.83</v>
      </c>
    </row>
    <row r="35" spans="1:6" x14ac:dyDescent="0.2">
      <c r="A35" s="10" t="s">
        <v>40</v>
      </c>
      <c r="B35" s="11">
        <v>39261075833.449997</v>
      </c>
      <c r="C35" s="10">
        <v>36713460862.540001</v>
      </c>
      <c r="D35" s="10">
        <v>31051532678.27</v>
      </c>
      <c r="E35" s="12">
        <v>33372674928.439999</v>
      </c>
      <c r="F35" s="12">
        <f t="shared" si="0"/>
        <v>140398744302.69998</v>
      </c>
    </row>
    <row r="36" spans="1:6" x14ac:dyDescent="0.2">
      <c r="A36" s="10" t="s">
        <v>41</v>
      </c>
      <c r="B36" s="11">
        <v>1721848237.5699999</v>
      </c>
      <c r="C36" s="10">
        <v>10355177509.110001</v>
      </c>
      <c r="D36" s="10">
        <v>2278854786.7999992</v>
      </c>
      <c r="E36" s="12">
        <v>4649213007.6300001</v>
      </c>
      <c r="F36" s="12">
        <f t="shared" si="0"/>
        <v>19005093541.110001</v>
      </c>
    </row>
    <row r="37" spans="1:6" x14ac:dyDescent="0.2">
      <c r="A37" s="10" t="s">
        <v>42</v>
      </c>
      <c r="B37" s="11">
        <v>1400198737.8099999</v>
      </c>
      <c r="C37" s="10">
        <v>1872018802.0500002</v>
      </c>
      <c r="D37" s="10">
        <v>1449988510.8499999</v>
      </c>
      <c r="E37" s="12">
        <v>1810900396.5599999</v>
      </c>
      <c r="F37" s="12">
        <f t="shared" si="0"/>
        <v>6533106447.2700005</v>
      </c>
    </row>
    <row r="38" spans="1:6" x14ac:dyDescent="0.2">
      <c r="A38" s="10" t="s">
        <v>43</v>
      </c>
      <c r="B38" s="11">
        <v>1220712367.51</v>
      </c>
      <c r="C38" s="10">
        <v>985594923.75999999</v>
      </c>
      <c r="D38" s="10">
        <v>1136975201.5899999</v>
      </c>
      <c r="E38" s="12">
        <v>5101351606.2299995</v>
      </c>
      <c r="F38" s="12">
        <f t="shared" si="0"/>
        <v>8444634099.0899992</v>
      </c>
    </row>
    <row r="39" spans="1:6" x14ac:dyDescent="0.2">
      <c r="A39" s="10" t="s">
        <v>44</v>
      </c>
      <c r="B39" s="11">
        <v>2366586564.5900002</v>
      </c>
      <c r="C39" s="10">
        <v>4843475689.6400003</v>
      </c>
      <c r="D39" s="10">
        <v>3382897683.8699994</v>
      </c>
      <c r="E39" s="12">
        <v>4823083461.6599998</v>
      </c>
      <c r="F39" s="12">
        <f t="shared" si="0"/>
        <v>15416043399.76</v>
      </c>
    </row>
    <row r="40" spans="1:6" x14ac:dyDescent="0.2">
      <c r="A40" s="10" t="s">
        <v>45</v>
      </c>
      <c r="B40" s="11">
        <v>21273457743.020004</v>
      </c>
      <c r="C40" s="10">
        <v>17297437207.25</v>
      </c>
      <c r="D40" s="10">
        <v>17151971893.880003</v>
      </c>
      <c r="E40" s="12">
        <v>18841313991.16</v>
      </c>
      <c r="F40" s="12">
        <f t="shared" si="0"/>
        <v>74564180835.310013</v>
      </c>
    </row>
    <row r="41" spans="1:6" s="27" customFormat="1" ht="15" x14ac:dyDescent="0.2">
      <c r="A41" s="23" t="s">
        <v>46</v>
      </c>
      <c r="B41" s="24">
        <f>SUM(B4:B40)</f>
        <v>302597454958.94006</v>
      </c>
      <c r="C41" s="24">
        <f t="shared" ref="C41:F41" si="1">SUM(C4:C40)</f>
        <v>391316977069.16986</v>
      </c>
      <c r="D41" s="25">
        <f t="shared" si="1"/>
        <v>294110358328.56995</v>
      </c>
      <c r="E41" s="26">
        <f t="shared" si="1"/>
        <v>346201219924.67999</v>
      </c>
      <c r="F41" s="26">
        <f t="shared" si="1"/>
        <v>1334226010281.3604</v>
      </c>
    </row>
    <row r="42" spans="1:6" x14ac:dyDescent="0.2">
      <c r="A42" s="28"/>
      <c r="B42" s="28"/>
      <c r="C42" s="28"/>
      <c r="D42" s="28"/>
      <c r="E42" s="29"/>
      <c r="F42" s="29"/>
    </row>
  </sheetData>
  <printOptions horizontalCentered="1"/>
  <pageMargins left="0.11811023622047245" right="0.11811023622047245" top="0.19685039370078741" bottom="0" header="0.31496062992125984" footer="0.31496062992125984"/>
  <pageSetup paperSize="9" scale="94" orientation="landscape" horizontalDpi="4294967295" verticalDpi="429496729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7E5537-DDA9-4358-8573-7BB4CDB6B60A}">
  <sheetPr>
    <tabColor rgb="FFFFFF00"/>
  </sheetPr>
  <dimension ref="A1:K40"/>
  <sheetViews>
    <sheetView topLeftCell="F1" workbookViewId="0">
      <selection activeCell="J5" sqref="J5"/>
    </sheetView>
  </sheetViews>
  <sheetFormatPr defaultColWidth="21.85546875" defaultRowHeight="15" x14ac:dyDescent="0.25"/>
  <cols>
    <col min="2" max="2" width="25.140625" bestFit="1" customWidth="1"/>
    <col min="3" max="3" width="22.85546875" customWidth="1"/>
    <col min="4" max="4" width="41" bestFit="1" customWidth="1"/>
    <col min="5" max="5" width="36.28515625" bestFit="1" customWidth="1"/>
    <col min="6" max="6" width="39.42578125" bestFit="1" customWidth="1"/>
    <col min="7" max="8" width="21.85546875" style="42"/>
  </cols>
  <sheetData>
    <row r="1" spans="1:11" ht="31.9" customHeight="1" x14ac:dyDescent="0.25">
      <c r="C1" s="93" t="s">
        <v>61</v>
      </c>
      <c r="D1" s="93"/>
      <c r="E1" s="93"/>
      <c r="F1" s="93"/>
      <c r="G1" s="94" t="s">
        <v>66</v>
      </c>
      <c r="H1" s="95"/>
    </row>
    <row r="2" spans="1:11" s="4" customFormat="1" ht="24.75" customHeight="1" x14ac:dyDescent="0.25">
      <c r="A2" s="80" t="s">
        <v>57</v>
      </c>
      <c r="B2" s="81" t="s">
        <v>60</v>
      </c>
      <c r="C2" s="82" t="s">
        <v>62</v>
      </c>
      <c r="D2" s="82" t="s">
        <v>63</v>
      </c>
      <c r="E2" s="82" t="s">
        <v>64</v>
      </c>
      <c r="F2" s="82" t="s">
        <v>65</v>
      </c>
      <c r="G2" s="83" t="s">
        <v>58</v>
      </c>
      <c r="H2" s="83" t="s">
        <v>59</v>
      </c>
      <c r="I2" s="82" t="s">
        <v>68</v>
      </c>
    </row>
    <row r="3" spans="1:11" x14ac:dyDescent="0.25">
      <c r="A3" s="31" t="s">
        <v>9</v>
      </c>
      <c r="B3" s="32">
        <v>23240620002.524998</v>
      </c>
      <c r="C3" s="33">
        <v>6188715712.0999994</v>
      </c>
      <c r="D3" s="34">
        <f t="shared" ref="D3:D39" si="0">B3+C3</f>
        <v>29429335714.624996</v>
      </c>
      <c r="E3" s="35">
        <f>B3/B40</f>
        <v>2.0727418040491274E-2</v>
      </c>
      <c r="F3" s="36">
        <f>C3/C40</f>
        <v>1.0097951469545858E-2</v>
      </c>
      <c r="G3" s="84">
        <f t="shared" ref="G3:G40" si="1">B3/D3</f>
        <v>0.7897092964614727</v>
      </c>
      <c r="H3" s="84">
        <f t="shared" ref="H3:H40" si="2">C3/D3</f>
        <v>0.21029070353852733</v>
      </c>
      <c r="I3" s="85">
        <f>'(Q1-Q4) 2019 summary'!B4+'(Q1-Q4) 2019 summary'!C4</f>
        <v>7912596332.0499992</v>
      </c>
    </row>
    <row r="4" spans="1:11" x14ac:dyDescent="0.25">
      <c r="A4" s="31" t="s">
        <v>10</v>
      </c>
      <c r="B4" s="32">
        <v>22425910952.520496</v>
      </c>
      <c r="C4" s="78">
        <v>3750396398.5799999</v>
      </c>
      <c r="D4" s="79">
        <f t="shared" si="0"/>
        <v>26176307351.100494</v>
      </c>
      <c r="E4" s="35">
        <f>B4/B40</f>
        <v>2.0000810271035032E-2</v>
      </c>
      <c r="F4" s="36">
        <f>C4/C40</f>
        <v>6.1194151720970931E-3</v>
      </c>
      <c r="G4" s="84">
        <f t="shared" si="1"/>
        <v>0.85672553625397718</v>
      </c>
      <c r="H4" s="84">
        <f t="shared" si="2"/>
        <v>0.14327446374602287</v>
      </c>
      <c r="I4" s="85">
        <f>'(Q1-Q4) 2019 summary'!B5+'(Q1-Q4) 2019 summary'!C5</f>
        <v>5014807850.6700001</v>
      </c>
    </row>
    <row r="5" spans="1:11" x14ac:dyDescent="0.25">
      <c r="A5" s="31" t="s">
        <v>11</v>
      </c>
      <c r="B5" s="32">
        <v>79155499138.977707</v>
      </c>
      <c r="C5" s="33">
        <v>16210994308.270002</v>
      </c>
      <c r="D5" s="34">
        <f t="shared" si="0"/>
        <v>95366493447.247711</v>
      </c>
      <c r="E5" s="35">
        <f>B5/B40</f>
        <v>7.0595755219915984E-2</v>
      </c>
      <c r="F5" s="36">
        <f>C5/C40</f>
        <v>2.6451018500968995E-2</v>
      </c>
      <c r="G5" s="84">
        <f t="shared" si="1"/>
        <v>0.83001373205320617</v>
      </c>
      <c r="H5" s="84">
        <f t="shared" si="2"/>
        <v>0.16998626794679378</v>
      </c>
      <c r="I5" s="85">
        <f>'(Q1-Q4) 2019 summary'!B6+'(Q1-Q4) 2019 summary'!C6</f>
        <v>20464607233.41</v>
      </c>
    </row>
    <row r="6" spans="1:11" x14ac:dyDescent="0.25">
      <c r="A6" s="37" t="s">
        <v>12</v>
      </c>
      <c r="B6" s="32">
        <v>23975811318.028397</v>
      </c>
      <c r="C6" s="33">
        <v>9546712182.6900005</v>
      </c>
      <c r="D6" s="34">
        <f t="shared" si="0"/>
        <v>33522523500.718399</v>
      </c>
      <c r="E6" s="35">
        <f>B6/B40</f>
        <v>2.1383106990894581E-2</v>
      </c>
      <c r="F6" s="36">
        <f>C6/C40</f>
        <v>1.5577098835876876E-2</v>
      </c>
      <c r="G6" s="84">
        <f t="shared" si="1"/>
        <v>0.71521499022931811</v>
      </c>
      <c r="H6" s="84">
        <f t="shared" si="2"/>
        <v>0.28478500977068183</v>
      </c>
      <c r="I6" s="85">
        <f>'(Q1-Q4) 2019 summary'!B7+'(Q1-Q4) 2019 summary'!C7</f>
        <v>8687098316.210001</v>
      </c>
    </row>
    <row r="7" spans="1:11" x14ac:dyDescent="0.25">
      <c r="A7" s="31" t="s">
        <v>13</v>
      </c>
      <c r="B7" s="32">
        <v>23072390629.835899</v>
      </c>
      <c r="C7" s="33">
        <v>5752287757.7199993</v>
      </c>
      <c r="D7" s="34">
        <f t="shared" si="0"/>
        <v>28824678387.555901</v>
      </c>
      <c r="E7" s="35">
        <f>B7/B40</f>
        <v>2.0577380712139548E-2</v>
      </c>
      <c r="F7" s="36">
        <f>C7/C40</f>
        <v>9.385844384926359E-3</v>
      </c>
      <c r="G7" s="84">
        <f t="shared" si="1"/>
        <v>0.80043878788936074</v>
      </c>
      <c r="H7" s="84">
        <f t="shared" si="2"/>
        <v>0.19956121211063915</v>
      </c>
      <c r="I7" s="85">
        <f>'(Q1-Q4) 2019 summary'!B8+'(Q1-Q4) 2019 summary'!C8</f>
        <v>8268708138.1899996</v>
      </c>
    </row>
    <row r="8" spans="1:11" x14ac:dyDescent="0.25">
      <c r="A8" s="31" t="s">
        <v>14</v>
      </c>
      <c r="B8" s="32">
        <v>66243319084.684006</v>
      </c>
      <c r="C8" s="33">
        <v>5386269171</v>
      </c>
      <c r="D8" s="34">
        <f t="shared" si="0"/>
        <v>71629588255.684006</v>
      </c>
      <c r="E8" s="35">
        <f>B8/B40</f>
        <v>5.9079876823799136E-2</v>
      </c>
      <c r="F8" s="36">
        <f>C8/C40</f>
        <v>8.788622263634872E-3</v>
      </c>
      <c r="G8" s="84">
        <f t="shared" si="1"/>
        <v>0.924803851283166</v>
      </c>
      <c r="H8" s="84">
        <f t="shared" si="2"/>
        <v>7.5196148716833985E-2</v>
      </c>
      <c r="I8" s="85">
        <f>'(Q1-Q4) 2019 summary'!B9+'(Q1-Q4) 2019 summary'!C9</f>
        <v>5875518818.6700001</v>
      </c>
    </row>
    <row r="9" spans="1:11" x14ac:dyDescent="0.25">
      <c r="A9" s="31" t="s">
        <v>15</v>
      </c>
      <c r="B9" s="32">
        <v>21988705781.021599</v>
      </c>
      <c r="C9" s="33">
        <v>5345644932.5100002</v>
      </c>
      <c r="D9" s="34">
        <f t="shared" si="0"/>
        <v>27334350713.531601</v>
      </c>
      <c r="E9" s="35">
        <f>B9/B40</f>
        <v>1.961088373903469E-2</v>
      </c>
      <c r="F9" s="36">
        <f>C9/C40</f>
        <v>8.7223368487212051E-3</v>
      </c>
      <c r="G9" s="84">
        <f t="shared" si="1"/>
        <v>0.80443490359316661</v>
      </c>
      <c r="H9" s="84">
        <f t="shared" si="2"/>
        <v>0.19556509640683331</v>
      </c>
      <c r="I9" s="85">
        <f>'(Q1-Q4) 2019 summary'!B10+'(Q1-Q4) 2019 summary'!C10</f>
        <v>12131771966.24</v>
      </c>
    </row>
    <row r="10" spans="1:11" x14ac:dyDescent="0.25">
      <c r="A10" s="31" t="s">
        <v>16</v>
      </c>
      <c r="B10" s="32">
        <v>28303889828.355301</v>
      </c>
      <c r="C10" s="33">
        <v>5379140462.6700001</v>
      </c>
      <c r="D10" s="34">
        <f t="shared" si="0"/>
        <v>33683030291.025299</v>
      </c>
      <c r="E10" s="35">
        <f>B10/B40</f>
        <v>2.5243154295392731E-2</v>
      </c>
      <c r="F10" s="36">
        <f>C10/C40</f>
        <v>8.7769905529366185E-3</v>
      </c>
      <c r="G10" s="84">
        <f t="shared" si="1"/>
        <v>0.84030117194938825</v>
      </c>
      <c r="H10" s="84">
        <f t="shared" si="2"/>
        <v>0.15969882805061186</v>
      </c>
      <c r="I10" s="85">
        <f>'(Q1-Q4) 2019 summary'!B11+'(Q1-Q4) 2019 summary'!C11</f>
        <v>3917848074.5699997</v>
      </c>
    </row>
    <row r="11" spans="1:11" x14ac:dyDescent="0.25">
      <c r="A11" s="31" t="s">
        <v>17</v>
      </c>
      <c r="B11" s="32">
        <v>15427737439.7871</v>
      </c>
      <c r="C11" s="33">
        <v>8050686577.5799999</v>
      </c>
      <c r="D11" s="34">
        <f t="shared" si="0"/>
        <v>23478424017.3671</v>
      </c>
      <c r="E11" s="35">
        <f>B11/B40</f>
        <v>1.3759407593199463E-2</v>
      </c>
      <c r="F11" s="36">
        <f>C11/C40</f>
        <v>1.3136076391096872E-2</v>
      </c>
      <c r="G11" s="84">
        <f t="shared" si="1"/>
        <v>0.65710276926488465</v>
      </c>
      <c r="H11" s="84">
        <f t="shared" si="2"/>
        <v>0.34289723073511535</v>
      </c>
      <c r="I11" s="85">
        <f>'(Q1-Q4) 2019 summary'!B12+'(Q1-Q4) 2019 summary'!C12</f>
        <v>16731425493.770002</v>
      </c>
    </row>
    <row r="12" spans="1:11" x14ac:dyDescent="0.25">
      <c r="A12" s="31" t="s">
        <v>18</v>
      </c>
      <c r="B12" s="32">
        <v>100814101222.64052</v>
      </c>
      <c r="C12" s="33">
        <v>30842285439.669998</v>
      </c>
      <c r="D12" s="34">
        <f t="shared" si="0"/>
        <v>131656386662.31052</v>
      </c>
      <c r="E12" s="35">
        <f>B12/B40</f>
        <v>8.9912232125952077E-2</v>
      </c>
      <c r="F12" s="36">
        <f>C12/C40</f>
        <v>5.0324480242442265E-2</v>
      </c>
      <c r="G12" s="84">
        <f t="shared" si="1"/>
        <v>0.7657365037764684</v>
      </c>
      <c r="H12" s="84">
        <f t="shared" si="2"/>
        <v>0.23426349622353163</v>
      </c>
      <c r="I12" s="85">
        <f>'(Q1-Q4) 2019 summary'!B13+'(Q1-Q4) 2019 summary'!C13</f>
        <v>36390689921.880005</v>
      </c>
      <c r="K12" s="38"/>
    </row>
    <row r="13" spans="1:11" x14ac:dyDescent="0.25">
      <c r="A13" s="39" t="s">
        <v>19</v>
      </c>
      <c r="B13" s="32">
        <v>20790663359.9701</v>
      </c>
      <c r="C13" s="33">
        <v>6331208837.8800001</v>
      </c>
      <c r="D13" s="34">
        <f t="shared" si="0"/>
        <v>27121872197.850101</v>
      </c>
      <c r="E13" s="35">
        <f>B13/B40</f>
        <v>1.8542395631201133E-2</v>
      </c>
      <c r="F13" s="36">
        <f>C13/C40</f>
        <v>1.0330453451509104E-2</v>
      </c>
      <c r="G13" s="84">
        <f t="shared" si="1"/>
        <v>0.7665644616383871</v>
      </c>
      <c r="H13" s="84">
        <f t="shared" si="2"/>
        <v>0.2334355383616129</v>
      </c>
      <c r="I13" s="85">
        <f>'(Q1-Q4) 2019 summary'!B14+'(Q1-Q4) 2019 summary'!C14</f>
        <v>3915811328.79</v>
      </c>
    </row>
    <row r="14" spans="1:11" x14ac:dyDescent="0.25">
      <c r="A14" s="31" t="s">
        <v>20</v>
      </c>
      <c r="B14" s="32">
        <v>28605448664.956902</v>
      </c>
      <c r="C14" s="33">
        <v>14013977147.060001</v>
      </c>
      <c r="D14" s="34">
        <f t="shared" si="0"/>
        <v>42619425812.016907</v>
      </c>
      <c r="E14" s="35">
        <f>B14/B40</f>
        <v>2.551210306136225E-2</v>
      </c>
      <c r="F14" s="36">
        <f>C14/C40</f>
        <v>2.2866208064729086E-2</v>
      </c>
      <c r="G14" s="84">
        <f t="shared" si="1"/>
        <v>0.67118334233614552</v>
      </c>
      <c r="H14" s="84">
        <f t="shared" si="2"/>
        <v>0.32881665766385437</v>
      </c>
      <c r="I14" s="85">
        <f>'(Q1-Q4) 2019 summary'!B15+'(Q1-Q4) 2019 summary'!C15</f>
        <v>15441748874.5</v>
      </c>
    </row>
    <row r="15" spans="1:11" x14ac:dyDescent="0.25">
      <c r="A15" s="31" t="s">
        <v>21</v>
      </c>
      <c r="B15" s="32">
        <v>18564699209.1185</v>
      </c>
      <c r="C15" s="33">
        <v>3205252801.2599998</v>
      </c>
      <c r="D15" s="34">
        <f t="shared" si="0"/>
        <v>21769952010.378498</v>
      </c>
      <c r="E15" s="35">
        <f>B15/B40</f>
        <v>1.6557143538406899E-2</v>
      </c>
      <c r="F15" s="36">
        <f>C15/C40</f>
        <v>5.2299198639012235E-3</v>
      </c>
      <c r="G15" s="84">
        <f t="shared" si="1"/>
        <v>0.85276711681624551</v>
      </c>
      <c r="H15" s="84">
        <f t="shared" si="2"/>
        <v>0.14723288318375455</v>
      </c>
      <c r="I15" s="85">
        <f>'(Q1-Q4) 2019 summary'!B16+'(Q1-Q4) 2019 summary'!C16</f>
        <v>3332627783.5600004</v>
      </c>
    </row>
    <row r="16" spans="1:11" x14ac:dyDescent="0.25">
      <c r="A16" s="31" t="s">
        <v>22</v>
      </c>
      <c r="B16" s="32">
        <v>23692550354.979801</v>
      </c>
      <c r="C16" s="33">
        <v>12262405134</v>
      </c>
      <c r="D16" s="34">
        <f t="shared" si="0"/>
        <v>35954955488.979797</v>
      </c>
      <c r="E16" s="35">
        <f>B16/B40</f>
        <v>2.1130477396889665E-2</v>
      </c>
      <c r="F16" s="36">
        <f>C16/C40</f>
        <v>2.0008217811805857E-2</v>
      </c>
      <c r="G16" s="84">
        <f t="shared" si="1"/>
        <v>0.65895090211533081</v>
      </c>
      <c r="H16" s="84">
        <f t="shared" si="2"/>
        <v>0.34104909788466936</v>
      </c>
      <c r="I16" s="85">
        <f>'(Q1-Q4) 2019 summary'!B17+'(Q1-Q4) 2019 summary'!C17</f>
        <v>10699049784</v>
      </c>
    </row>
    <row r="17" spans="1:9" x14ac:dyDescent="0.25">
      <c r="A17" s="31" t="s">
        <v>23</v>
      </c>
      <c r="B17" s="32">
        <v>18494816695.3293</v>
      </c>
      <c r="C17" s="33">
        <v>3787950431.8200002</v>
      </c>
      <c r="D17" s="34">
        <f t="shared" si="0"/>
        <v>22282767127.1493</v>
      </c>
      <c r="E17" s="35">
        <f>B17/B40</f>
        <v>1.6494818003336329E-2</v>
      </c>
      <c r="F17" s="36">
        <f>C17/C40</f>
        <v>6.180691020396571E-3</v>
      </c>
      <c r="G17" s="84">
        <f t="shared" si="1"/>
        <v>0.83000538442082605</v>
      </c>
      <c r="H17" s="84">
        <f t="shared" si="2"/>
        <v>0.16999461557917397</v>
      </c>
      <c r="I17" s="85">
        <f>'(Q1-Q4) 2019 summary'!B18+'(Q1-Q4) 2019 summary'!C18</f>
        <v>2087431130.4199998</v>
      </c>
    </row>
    <row r="18" spans="1:9" x14ac:dyDescent="0.25">
      <c r="A18" s="31" t="s">
        <v>24</v>
      </c>
      <c r="B18" s="32">
        <v>26496218653.253906</v>
      </c>
      <c r="C18" s="33">
        <v>7732188730.4499989</v>
      </c>
      <c r="D18" s="34">
        <f t="shared" si="0"/>
        <v>34228407383.703903</v>
      </c>
      <c r="E18" s="35">
        <f>B18/B40</f>
        <v>2.3630961672218224E-2</v>
      </c>
      <c r="F18" s="36">
        <f>C18/C40</f>
        <v>1.261639250948224E-2</v>
      </c>
      <c r="G18" s="84">
        <f t="shared" si="1"/>
        <v>0.77410024825954127</v>
      </c>
      <c r="H18" s="84">
        <f t="shared" si="2"/>
        <v>0.22589975174045882</v>
      </c>
      <c r="I18" s="85">
        <f>'(Q1-Q4) 2019 summary'!B19+'(Q1-Q4) 2019 summary'!C19</f>
        <v>10550388151.299999</v>
      </c>
    </row>
    <row r="19" spans="1:9" x14ac:dyDescent="0.25">
      <c r="A19" s="31" t="s">
        <v>25</v>
      </c>
      <c r="B19" s="32">
        <v>26861752079.014904</v>
      </c>
      <c r="C19" s="33">
        <v>3005628426.75</v>
      </c>
      <c r="D19" s="34">
        <f t="shared" si="0"/>
        <v>29867380505.764904</v>
      </c>
      <c r="E19" s="35">
        <f>B19/B40</f>
        <v>2.3956966921763974E-2</v>
      </c>
      <c r="F19" s="36">
        <f>C19/C40</f>
        <v>4.9041984477438778E-3</v>
      </c>
      <c r="G19" s="84">
        <f t="shared" si="1"/>
        <v>0.89936752484303528</v>
      </c>
      <c r="H19" s="84">
        <f t="shared" si="2"/>
        <v>0.10063247515696475</v>
      </c>
      <c r="I19" s="85">
        <f>'(Q1-Q4) 2019 summary'!B20+'(Q1-Q4) 2019 summary'!C20</f>
        <v>5369753095.8299999</v>
      </c>
    </row>
    <row r="20" spans="1:9" x14ac:dyDescent="0.25">
      <c r="A20" s="31" t="s">
        <v>26</v>
      </c>
      <c r="B20" s="32">
        <v>30167012612.065304</v>
      </c>
      <c r="C20" s="33">
        <v>14549787643.01</v>
      </c>
      <c r="D20" s="34">
        <f t="shared" si="0"/>
        <v>44716800255.075302</v>
      </c>
      <c r="E20" s="35">
        <f>B20/B40</f>
        <v>2.6904802082522567E-2</v>
      </c>
      <c r="F20" s="36">
        <f>C20/C40</f>
        <v>2.3740474816778746E-2</v>
      </c>
      <c r="G20" s="84">
        <f t="shared" si="1"/>
        <v>0.67462368595215805</v>
      </c>
      <c r="H20" s="84">
        <f t="shared" si="2"/>
        <v>0.32537631404784195</v>
      </c>
      <c r="I20" s="85">
        <f>'(Q1-Q4) 2019 summary'!B21+'(Q1-Q4) 2019 summary'!C21</f>
        <v>25294852787.459999</v>
      </c>
    </row>
    <row r="21" spans="1:9" x14ac:dyDescent="0.25">
      <c r="A21" s="31" t="s">
        <v>27</v>
      </c>
      <c r="B21" s="32">
        <v>38247594137.497902</v>
      </c>
      <c r="C21" s="33">
        <v>17509430204.93</v>
      </c>
      <c r="D21" s="34">
        <f t="shared" si="0"/>
        <v>55757024342.427902</v>
      </c>
      <c r="E21" s="35">
        <f>B21/B40</f>
        <v>3.4111562972280032E-2</v>
      </c>
      <c r="F21" s="36">
        <f>C21/C40</f>
        <v>2.8569639436352021E-2</v>
      </c>
      <c r="G21" s="84">
        <f t="shared" si="1"/>
        <v>0.68596907006017671</v>
      </c>
      <c r="H21" s="84">
        <f t="shared" si="2"/>
        <v>0.31403092993982334</v>
      </c>
      <c r="I21" s="85">
        <f>'(Q1-Q4) 2019 summary'!B22+'(Q1-Q4) 2019 summary'!C22</f>
        <v>18564546104.360001</v>
      </c>
    </row>
    <row r="22" spans="1:9" x14ac:dyDescent="0.25">
      <c r="A22" s="31" t="s">
        <v>28</v>
      </c>
      <c r="B22" s="32">
        <v>29011046108.318501</v>
      </c>
      <c r="C22" s="33">
        <v>5536823328</v>
      </c>
      <c r="D22" s="34">
        <f t="shared" si="0"/>
        <v>34547869436.318497</v>
      </c>
      <c r="E22" s="35">
        <f>B22/B40</f>
        <v>2.5873839872333597E-2</v>
      </c>
      <c r="F22" s="36">
        <f>C22/C40</f>
        <v>9.0342772010481333E-3</v>
      </c>
      <c r="G22" s="84">
        <f t="shared" si="1"/>
        <v>0.8397347385428231</v>
      </c>
      <c r="H22" s="84">
        <f t="shared" si="2"/>
        <v>0.16026526145717707</v>
      </c>
      <c r="I22" s="85">
        <f>'(Q1-Q4) 2019 summary'!B23+'(Q1-Q4) 2019 summary'!C23</f>
        <v>4807071081</v>
      </c>
    </row>
    <row r="23" spans="1:9" x14ac:dyDescent="0.25">
      <c r="A23" s="31" t="s">
        <v>29</v>
      </c>
      <c r="B23" s="32">
        <v>24028833360.011101</v>
      </c>
      <c r="C23" s="33">
        <v>4387335251.6899996</v>
      </c>
      <c r="D23" s="34">
        <f t="shared" si="0"/>
        <v>28416168611.701099</v>
      </c>
      <c r="E23" s="35">
        <f>B23/B40</f>
        <v>2.1430395317514808E-2</v>
      </c>
      <c r="F23" s="36">
        <f>C23/C40</f>
        <v>7.1586901892380077E-3</v>
      </c>
      <c r="G23" s="84">
        <f t="shared" si="1"/>
        <v>0.84560426454242676</v>
      </c>
      <c r="H23" s="84">
        <f t="shared" si="2"/>
        <v>0.15439573545757326</v>
      </c>
      <c r="I23" s="85">
        <f>'(Q1-Q4) 2019 summary'!B24+'(Q1-Q4) 2019 summary'!C24</f>
        <v>4755501342.0900002</v>
      </c>
    </row>
    <row r="24" spans="1:9" x14ac:dyDescent="0.25">
      <c r="A24" s="31" t="s">
        <v>30</v>
      </c>
      <c r="B24" s="32">
        <v>23525991283.0779</v>
      </c>
      <c r="C24" s="33">
        <v>7434961659.2199993</v>
      </c>
      <c r="D24" s="34">
        <f t="shared" si="0"/>
        <v>30960952942.297897</v>
      </c>
      <c r="E24" s="35">
        <f>B24/B40</f>
        <v>2.0981929745778297E-2</v>
      </c>
      <c r="F24" s="36">
        <f>C24/C40</f>
        <v>1.2131415548131833E-2</v>
      </c>
      <c r="G24" s="84">
        <f t="shared" si="1"/>
        <v>0.75986005104311305</v>
      </c>
      <c r="H24" s="84">
        <f t="shared" si="2"/>
        <v>0.24013994895688706</v>
      </c>
      <c r="I24" s="85">
        <f>'(Q1-Q4) 2019 summary'!B25+'(Q1-Q4) 2019 summary'!C25</f>
        <v>6683808064.7000008</v>
      </c>
    </row>
    <row r="25" spans="1:9" x14ac:dyDescent="0.25">
      <c r="A25" s="31" t="s">
        <v>31</v>
      </c>
      <c r="B25" s="32">
        <v>19675199043.253498</v>
      </c>
      <c r="C25" s="33">
        <v>9360753525.6022224</v>
      </c>
      <c r="D25" s="34">
        <f t="shared" si="0"/>
        <v>29035952568.855721</v>
      </c>
      <c r="E25" s="35">
        <f>B25/B40</f>
        <v>1.7547555768954601E-2</v>
      </c>
      <c r="F25" s="36">
        <f>C25/C40</f>
        <v>1.5273675382292979E-2</v>
      </c>
      <c r="G25" s="84">
        <f t="shared" si="1"/>
        <v>0.67761507037166502</v>
      </c>
      <c r="H25" s="84">
        <f t="shared" si="2"/>
        <v>0.32238492962833493</v>
      </c>
      <c r="I25" s="85">
        <f>'(Q1-Q4) 2019 summary'!B26+'(Q1-Q4) 2019 summary'!C26</f>
        <v>16090373542.93</v>
      </c>
    </row>
    <row r="26" spans="1:9" x14ac:dyDescent="0.25">
      <c r="A26" s="31" t="s">
        <v>32</v>
      </c>
      <c r="B26" s="32">
        <v>50034226876.0131</v>
      </c>
      <c r="C26" s="33">
        <v>204514128940.77997</v>
      </c>
      <c r="D26" s="34">
        <f t="shared" si="0"/>
        <v>254548355816.79306</v>
      </c>
      <c r="E26" s="40">
        <f>B26/B40</f>
        <v>4.4623608865823408E-2</v>
      </c>
      <c r="F26" s="41">
        <f>C26/C40</f>
        <v>0.33369988943629636</v>
      </c>
      <c r="G26" s="84">
        <f t="shared" si="1"/>
        <v>0.19656079378499069</v>
      </c>
      <c r="H26" s="84">
        <f t="shared" si="2"/>
        <v>0.80343920621500931</v>
      </c>
      <c r="I26" s="85">
        <f>'(Q1-Q4) 2019 summary'!B27+'(Q1-Q4) 2019 summary'!C27</f>
        <v>205163386767.04999</v>
      </c>
    </row>
    <row r="27" spans="1:9" x14ac:dyDescent="0.25">
      <c r="A27" s="31" t="s">
        <v>56</v>
      </c>
      <c r="B27" s="32">
        <v>20287564766.280399</v>
      </c>
      <c r="C27" s="33">
        <v>5900479381.6400003</v>
      </c>
      <c r="D27" s="34">
        <f t="shared" si="0"/>
        <v>26188044147.920399</v>
      </c>
      <c r="E27" s="35">
        <f>B27/B40</f>
        <v>1.8093701282003188E-2</v>
      </c>
      <c r="F27" s="36">
        <f>C27/C40</f>
        <v>9.6276444442846484E-3</v>
      </c>
      <c r="G27" s="84">
        <f t="shared" si="1"/>
        <v>0.77468804664022384</v>
      </c>
      <c r="H27" s="84">
        <f t="shared" si="2"/>
        <v>0.22531195335977619</v>
      </c>
      <c r="I27" s="85">
        <f>'(Q1-Q4) 2019 summary'!B28+'(Q1-Q4) 2019 summary'!C28</f>
        <v>4842313122.1800003</v>
      </c>
    </row>
    <row r="28" spans="1:9" x14ac:dyDescent="0.25">
      <c r="A28" s="31" t="s">
        <v>34</v>
      </c>
      <c r="B28" s="32">
        <v>26042919820.297001</v>
      </c>
      <c r="C28" s="33">
        <v>4017890665.8500004</v>
      </c>
      <c r="D28" s="34">
        <f t="shared" si="0"/>
        <v>30060810486.147003</v>
      </c>
      <c r="E28" s="35">
        <f>B28/B40</f>
        <v>2.3226681820521334E-2</v>
      </c>
      <c r="F28" s="36">
        <f>C28/C40</f>
        <v>6.5558779625906026E-3</v>
      </c>
      <c r="G28" s="84">
        <f t="shared" si="1"/>
        <v>0.8663412396115675</v>
      </c>
      <c r="H28" s="84">
        <f t="shared" si="2"/>
        <v>0.13365876038843247</v>
      </c>
      <c r="I28" s="85">
        <f>'(Q1-Q4) 2019 summary'!B29+'(Q1-Q4) 2019 summary'!C29</f>
        <v>9126750293.8899994</v>
      </c>
    </row>
    <row r="29" spans="1:9" x14ac:dyDescent="0.25">
      <c r="A29" s="31" t="s">
        <v>35</v>
      </c>
      <c r="B29" s="32">
        <v>17325905470.192703</v>
      </c>
      <c r="C29" s="33">
        <v>23684447524.740005</v>
      </c>
      <c r="D29" s="34">
        <f t="shared" si="0"/>
        <v>41010352994.932709</v>
      </c>
      <c r="E29" s="35">
        <f>B29/B40</f>
        <v>1.54523108923816E-2</v>
      </c>
      <c r="F29" s="36">
        <f>C29/C40</f>
        <v>3.8645239628671696E-2</v>
      </c>
      <c r="G29" s="84">
        <f t="shared" si="1"/>
        <v>0.42247637986275111</v>
      </c>
      <c r="H29" s="84">
        <f t="shared" si="2"/>
        <v>0.57752362013724889</v>
      </c>
      <c r="I29" s="85">
        <f>'(Q1-Q4) 2019 summary'!B30+'(Q1-Q4) 2019 summary'!C30</f>
        <v>29583479438.84</v>
      </c>
    </row>
    <row r="30" spans="1:9" x14ac:dyDescent="0.25">
      <c r="A30" s="31" t="s">
        <v>36</v>
      </c>
      <c r="B30" s="32">
        <v>23015658943.932697</v>
      </c>
      <c r="C30" s="33">
        <v>13582846715.829998</v>
      </c>
      <c r="D30" s="34">
        <f t="shared" si="0"/>
        <v>36598505659.762695</v>
      </c>
      <c r="E30" s="35">
        <f>B30/B40</f>
        <v>2.052678389631752E-2</v>
      </c>
      <c r="F30" s="36">
        <f>C30/C40</f>
        <v>2.2162744798013979E-2</v>
      </c>
      <c r="G30" s="84">
        <f t="shared" si="1"/>
        <v>0.62886881660954486</v>
      </c>
      <c r="H30" s="84">
        <f t="shared" si="2"/>
        <v>0.37113118339045509</v>
      </c>
      <c r="I30" s="85">
        <f>'(Q1-Q4) 2019 summary'!B31+'(Q1-Q4) 2019 summary'!C31</f>
        <v>19001563646.740002</v>
      </c>
    </row>
    <row r="31" spans="1:9" x14ac:dyDescent="0.25">
      <c r="A31" s="31" t="s">
        <v>37</v>
      </c>
      <c r="B31" s="32">
        <v>13129107589.324799</v>
      </c>
      <c r="C31" s="33">
        <v>8959887133.2299995</v>
      </c>
      <c r="D31" s="34">
        <f t="shared" si="0"/>
        <v>22088994722.554798</v>
      </c>
      <c r="E31" s="35">
        <f>B31/B40</f>
        <v>1.170934774859516E-2</v>
      </c>
      <c r="F31" s="36">
        <f>C31/C40</f>
        <v>1.4619593087313386E-2</v>
      </c>
      <c r="G31" s="84">
        <f t="shared" si="1"/>
        <v>0.5943732503099759</v>
      </c>
      <c r="H31" s="84">
        <f t="shared" si="2"/>
        <v>0.40562674969002416</v>
      </c>
      <c r="I31" s="85">
        <f>'(Q1-Q4) 2019 summary'!B32+'(Q1-Q4) 2019 summary'!C32</f>
        <v>10423220814.85</v>
      </c>
    </row>
    <row r="32" spans="1:9" x14ac:dyDescent="0.25">
      <c r="A32" s="31" t="s">
        <v>38</v>
      </c>
      <c r="B32" s="32">
        <v>24821766880.917702</v>
      </c>
      <c r="C32" s="33">
        <v>17773591538.990002</v>
      </c>
      <c r="D32" s="34">
        <f t="shared" si="0"/>
        <v>42595358419.9077</v>
      </c>
      <c r="E32" s="35">
        <f>B32/B40</f>
        <v>2.2137582327343464E-2</v>
      </c>
      <c r="F32" s="36">
        <f>C32/C40</f>
        <v>2.9000663974488906E-2</v>
      </c>
      <c r="G32" s="84">
        <f t="shared" si="1"/>
        <v>0.58273407717862535</v>
      </c>
      <c r="H32" s="84">
        <f t="shared" si="2"/>
        <v>0.41726592282137476</v>
      </c>
      <c r="I32" s="85">
        <f>'(Q1-Q4) 2019 summary'!B33+'(Q1-Q4) 2019 summary'!C33</f>
        <v>14060685978.15</v>
      </c>
    </row>
    <row r="33" spans="1:9" x14ac:dyDescent="0.25">
      <c r="A33" s="31" t="s">
        <v>39</v>
      </c>
      <c r="B33" s="32">
        <v>16530739446.364704</v>
      </c>
      <c r="C33" s="33">
        <v>9400065247.7199993</v>
      </c>
      <c r="D33" s="34">
        <f t="shared" si="0"/>
        <v>25930804694.084702</v>
      </c>
      <c r="E33" s="35">
        <f>B33/B40</f>
        <v>1.4743132798781363E-2</v>
      </c>
      <c r="F33" s="36">
        <f>C33/C40</f>
        <v>1.5337819201559624E-2</v>
      </c>
      <c r="G33" s="84">
        <f t="shared" si="1"/>
        <v>0.63749427144216908</v>
      </c>
      <c r="H33" s="84">
        <f t="shared" si="2"/>
        <v>0.36250572855783103</v>
      </c>
      <c r="I33" s="85">
        <f>'(Q1-Q4) 2019 summary'!B34+'(Q1-Q4) 2019 summary'!C34</f>
        <v>9413952271.5100002</v>
      </c>
    </row>
    <row r="34" spans="1:9" x14ac:dyDescent="0.25">
      <c r="A34" s="31" t="s">
        <v>40</v>
      </c>
      <c r="B34" s="32">
        <v>75079133924.066406</v>
      </c>
      <c r="C34" s="33">
        <v>64586983092.110001</v>
      </c>
      <c r="D34" s="34">
        <f t="shared" si="0"/>
        <v>139666117016.17639</v>
      </c>
      <c r="E34" s="35">
        <f>B34/B40</f>
        <v>6.6960201354055102E-2</v>
      </c>
      <c r="F34" s="36">
        <f>C34/C40</f>
        <v>0.10538474397092604</v>
      </c>
      <c r="G34" s="84">
        <f t="shared" si="1"/>
        <v>0.53756154698115222</v>
      </c>
      <c r="H34" s="84">
        <f t="shared" si="2"/>
        <v>0.46243845301884789</v>
      </c>
      <c r="I34" s="85">
        <f>'(Q1-Q4) 2019 summary'!B35+'(Q1-Q4) 2019 summary'!C35</f>
        <v>75974536695.98999</v>
      </c>
    </row>
    <row r="35" spans="1:9" x14ac:dyDescent="0.25">
      <c r="A35" s="31" t="s">
        <v>41</v>
      </c>
      <c r="B35" s="32">
        <v>25449750681.444798</v>
      </c>
      <c r="C35" s="33">
        <v>4597736763.8400002</v>
      </c>
      <c r="D35" s="34">
        <f t="shared" si="0"/>
        <v>30047487445.284798</v>
      </c>
      <c r="E35" s="35">
        <f>B35/B40</f>
        <v>2.2697657004988357E-2</v>
      </c>
      <c r="F35" s="36">
        <f>C35/C40</f>
        <v>7.5019963544664028E-3</v>
      </c>
      <c r="G35" s="84">
        <f t="shared" si="1"/>
        <v>0.8469843186651701</v>
      </c>
      <c r="H35" s="84">
        <f t="shared" si="2"/>
        <v>0.15301568133482987</v>
      </c>
      <c r="I35" s="85">
        <f>'(Q1-Q4) 2019 summary'!B36+'(Q1-Q4) 2019 summary'!C36</f>
        <v>12077025746.68</v>
      </c>
    </row>
    <row r="36" spans="1:9" x14ac:dyDescent="0.25">
      <c r="A36" s="31" t="s">
        <v>42</v>
      </c>
      <c r="B36" s="32">
        <v>20886279795.4604</v>
      </c>
      <c r="C36" s="33">
        <v>4060980279.9699998</v>
      </c>
      <c r="D36" s="34">
        <f t="shared" si="0"/>
        <v>24947260075.430401</v>
      </c>
      <c r="E36" s="35">
        <f>B36/B40</f>
        <v>1.8627672264515296E-2</v>
      </c>
      <c r="F36" s="36">
        <f>C36/C40</f>
        <v>6.6261860608240507E-3</v>
      </c>
      <c r="G36" s="84">
        <f t="shared" si="1"/>
        <v>0.83721738308370364</v>
      </c>
      <c r="H36" s="84">
        <f t="shared" si="2"/>
        <v>0.16278261691629628</v>
      </c>
      <c r="I36" s="85">
        <f>'(Q1-Q4) 2019 summary'!B37+'(Q1-Q4) 2019 summary'!C37</f>
        <v>3272217539.8600001</v>
      </c>
    </row>
    <row r="37" spans="1:9" x14ac:dyDescent="0.25">
      <c r="A37" s="31" t="s">
        <v>43</v>
      </c>
      <c r="B37" s="32">
        <v>23552108860.2906</v>
      </c>
      <c r="C37" s="33">
        <v>3923500731.8400002</v>
      </c>
      <c r="D37" s="34">
        <f t="shared" si="0"/>
        <v>27475609592.1306</v>
      </c>
      <c r="E37" s="35">
        <f>B37/B40</f>
        <v>2.1005223011665079E-2</v>
      </c>
      <c r="F37" s="36">
        <f>C37/C40</f>
        <v>6.4018645909660089E-3</v>
      </c>
      <c r="G37" s="84">
        <f t="shared" si="1"/>
        <v>0.85720059390552172</v>
      </c>
      <c r="H37" s="84">
        <f t="shared" si="2"/>
        <v>0.14279940609447828</v>
      </c>
      <c r="I37" s="85">
        <f>'(Q1-Q4) 2019 summary'!B38+'(Q1-Q4) 2019 summary'!C38</f>
        <v>2206307291.27</v>
      </c>
    </row>
    <row r="38" spans="1:9" x14ac:dyDescent="0.25">
      <c r="A38" s="31" t="s">
        <v>44</v>
      </c>
      <c r="B38" s="32">
        <v>19231525550.579502</v>
      </c>
      <c r="C38" s="33">
        <v>7088990526.8000002</v>
      </c>
      <c r="D38" s="34">
        <f t="shared" si="0"/>
        <v>26320516077.379501</v>
      </c>
      <c r="E38" s="35">
        <f>B38/B40</f>
        <v>1.715186038926423E-2</v>
      </c>
      <c r="F38" s="36">
        <f>C38/C40</f>
        <v>1.156690428803139E-2</v>
      </c>
      <c r="G38" s="84">
        <f t="shared" si="1"/>
        <v>0.73066673518258052</v>
      </c>
      <c r="H38" s="84">
        <f t="shared" si="2"/>
        <v>0.26933326481741948</v>
      </c>
      <c r="I38" s="85">
        <f>'(Q1-Q4) 2019 summary'!B39+'(Q1-Q4) 2019 summary'!C39</f>
        <v>7210062254.2300005</v>
      </c>
    </row>
    <row r="39" spans="1:9" x14ac:dyDescent="0.25">
      <c r="A39" s="31" t="s">
        <v>45</v>
      </c>
      <c r="B39" s="32">
        <v>33053622236.800098</v>
      </c>
      <c r="C39" s="33">
        <v>35206070219.239998</v>
      </c>
      <c r="D39" s="34">
        <f t="shared" si="0"/>
        <v>68259692456.0401</v>
      </c>
      <c r="E39" s="35">
        <f>B39/B40</f>
        <v>2.9479258547327861E-2</v>
      </c>
      <c r="F39" s="36">
        <f>C39/C40</f>
        <v>5.7444743795910323E-2</v>
      </c>
      <c r="G39" s="84">
        <f t="shared" si="1"/>
        <v>0.48423338939135935</v>
      </c>
      <c r="H39" s="84">
        <f t="shared" si="2"/>
        <v>0.5157666106086406</v>
      </c>
      <c r="I39" s="85">
        <f>'(Q1-Q4) 2019 summary'!B40+'(Q1-Q4) 2019 summary'!C40</f>
        <v>38570894950.270004</v>
      </c>
    </row>
    <row r="40" spans="1:9" x14ac:dyDescent="0.25">
      <c r="A40" s="86" t="s">
        <v>46</v>
      </c>
      <c r="B40" s="87">
        <f>SUM(B3:B39)</f>
        <v>1121250121801.1887</v>
      </c>
      <c r="C40" s="88">
        <f>SUM(C3:C39)</f>
        <v>612868434827.04211</v>
      </c>
      <c r="D40" s="87">
        <f>SUM(D3:D39)</f>
        <v>1734118556628.2302</v>
      </c>
      <c r="E40" s="35">
        <f>B40/B40</f>
        <v>1</v>
      </c>
      <c r="F40" s="35">
        <f>C40/C40</f>
        <v>1</v>
      </c>
      <c r="G40" s="84">
        <f t="shared" si="1"/>
        <v>0.64658215986184642</v>
      </c>
      <c r="H40" s="84">
        <f t="shared" si="2"/>
        <v>0.35341784013815392</v>
      </c>
      <c r="I40" s="85">
        <f>SUM(I3:I39)</f>
        <v>693914432028.11011</v>
      </c>
    </row>
  </sheetData>
  <mergeCells count="2">
    <mergeCell ref="C1:F1"/>
    <mergeCell ref="G1:H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2020 Q1</vt:lpstr>
      <vt:lpstr>2020 Q2</vt:lpstr>
      <vt:lpstr>2020 Half Year</vt:lpstr>
      <vt:lpstr>(Q1-Q4) 2019 summary</vt:lpstr>
      <vt:lpstr>Total revenue available</vt:lpstr>
      <vt:lpstr>'(Q1-Q4) 2019 summary'!Print_Area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Yemi Kale</cp:lastModifiedBy>
  <cp:lastPrinted>2020-08-17T09:48:41Z</cp:lastPrinted>
  <dcterms:created xsi:type="dcterms:W3CDTF">2020-05-11T13:13:56Z</dcterms:created>
  <dcterms:modified xsi:type="dcterms:W3CDTF">2020-10-02T16:04:33Z</dcterms:modified>
</cp:coreProperties>
</file>